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ennifer Seijas\Desktop\EJECUCION PRESUPUESTARIA\2021\JULIO 2021\"/>
    </mc:Choice>
  </mc:AlternateContent>
  <bookViews>
    <workbookView xWindow="-120" yWindow="-120" windowWidth="20640" windowHeight="11160" tabRatio="449" activeTab="1"/>
  </bookViews>
  <sheets>
    <sheet name="Plantilla Presupuesto 2021" sheetId="2" r:id="rId1"/>
    <sheet name="Plantilla Ejecución UAI" sheetId="4" r:id="rId2"/>
  </sheets>
  <externalReferences>
    <externalReference r:id="rId3"/>
  </externalReferences>
  <definedNames>
    <definedName name="_xlnm.Print_Titles" localSheetId="1">'Plantilla Ejecución UAI'!$2:$2</definedName>
    <definedName name="_xlnm.Print_Titles" localSheetId="0">'Plantilla Presupuesto 2021'!$2:$2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4" l="1"/>
  <c r="K31" i="4"/>
  <c r="K29" i="4"/>
  <c r="K27" i="4"/>
  <c r="K23" i="4"/>
  <c r="K22" i="4"/>
  <c r="K21" i="4"/>
  <c r="K18" i="4"/>
  <c r="K17" i="4"/>
  <c r="K16" i="4"/>
  <c r="K15" i="4"/>
  <c r="K14" i="4"/>
  <c r="K13" i="4"/>
  <c r="K12" i="4"/>
  <c r="K11" i="4"/>
  <c r="K9" i="4"/>
  <c r="K8" i="4"/>
  <c r="K7" i="4"/>
  <c r="K6" i="4"/>
  <c r="K5" i="4"/>
  <c r="J4" i="4" l="1"/>
  <c r="I56" i="4" l="1"/>
  <c r="E46" i="4" l="1"/>
  <c r="H46" i="4" l="1"/>
  <c r="H30" i="4"/>
  <c r="H10" i="4"/>
  <c r="H4" i="4"/>
  <c r="H3" i="4" s="1"/>
  <c r="E30" i="4" l="1"/>
  <c r="E68" i="4" s="1"/>
  <c r="E81" i="4" s="1"/>
  <c r="E56" i="4"/>
  <c r="D45" i="4"/>
  <c r="D44" i="4"/>
  <c r="D43" i="4"/>
  <c r="D42" i="4"/>
  <c r="D41" i="4"/>
  <c r="D40" i="4"/>
  <c r="D39" i="4"/>
  <c r="D38" i="4"/>
  <c r="D37" i="4"/>
  <c r="D36" i="4"/>
  <c r="D35" i="4"/>
  <c r="D34" i="4"/>
  <c r="D33" i="4"/>
  <c r="D32" i="4"/>
  <c r="D31" i="4"/>
  <c r="D29" i="4"/>
  <c r="D28" i="4"/>
  <c r="D27" i="4"/>
  <c r="D26" i="4"/>
  <c r="D25" i="4"/>
  <c r="D24" i="4"/>
  <c r="D23" i="4"/>
  <c r="D22" i="4"/>
  <c r="D21" i="4"/>
  <c r="D19" i="4"/>
  <c r="D18" i="4"/>
  <c r="D17" i="4"/>
  <c r="D16" i="4"/>
  <c r="D15" i="4"/>
  <c r="D14" i="4"/>
  <c r="D13" i="4"/>
  <c r="D12" i="4"/>
  <c r="D11" i="4"/>
  <c r="D9" i="4"/>
  <c r="D8" i="4"/>
  <c r="D7" i="4"/>
  <c r="D6" i="4"/>
  <c r="D5" i="4"/>
  <c r="H20" i="4"/>
  <c r="H56" i="4"/>
  <c r="H68" i="4"/>
  <c r="E3" i="4" l="1"/>
  <c r="G56" i="4"/>
  <c r="F56" i="4"/>
  <c r="G46" i="4"/>
  <c r="F46" i="4"/>
  <c r="G30" i="4"/>
  <c r="F30" i="4"/>
  <c r="G20" i="4"/>
  <c r="F20" i="4"/>
  <c r="G10" i="4"/>
  <c r="F10" i="4"/>
  <c r="G4" i="4"/>
  <c r="F4" i="4"/>
  <c r="F3" i="4" s="1"/>
  <c r="G3" i="4" l="1"/>
  <c r="G68" i="4"/>
  <c r="F68" i="4"/>
  <c r="D78" i="4"/>
  <c r="D76" i="4"/>
  <c r="D75" i="4"/>
  <c r="D73" i="4"/>
  <c r="D72" i="4"/>
  <c r="M20" i="4" l="1"/>
  <c r="E77" i="4" l="1"/>
  <c r="H77" i="4"/>
  <c r="I77" i="4"/>
  <c r="J77" i="4"/>
  <c r="K77" i="4"/>
  <c r="L77" i="4"/>
  <c r="M77" i="4"/>
  <c r="N77" i="4"/>
  <c r="O77" i="4"/>
  <c r="P77" i="4"/>
  <c r="E74" i="4"/>
  <c r="H74" i="4"/>
  <c r="I74" i="4"/>
  <c r="J74" i="4"/>
  <c r="K74" i="4"/>
  <c r="L74" i="4"/>
  <c r="M74" i="4"/>
  <c r="N74" i="4"/>
  <c r="O74" i="4"/>
  <c r="P74" i="4"/>
  <c r="E71" i="4"/>
  <c r="H71" i="4"/>
  <c r="I71" i="4"/>
  <c r="J71" i="4"/>
  <c r="K71" i="4"/>
  <c r="L71" i="4"/>
  <c r="M71" i="4"/>
  <c r="N71" i="4"/>
  <c r="O71" i="4"/>
  <c r="P71" i="4"/>
  <c r="I38" i="4"/>
  <c r="J38" i="4"/>
  <c r="K38" i="4"/>
  <c r="L38" i="4"/>
  <c r="M38" i="4"/>
  <c r="N38" i="4"/>
  <c r="O38" i="4"/>
  <c r="P38" i="4"/>
  <c r="N79" i="4" l="1"/>
  <c r="J79" i="4"/>
  <c r="E79" i="4"/>
  <c r="I79" i="4"/>
  <c r="P79" i="4"/>
  <c r="H79" i="4"/>
  <c r="O79" i="4"/>
  <c r="K79" i="4"/>
  <c r="M79" i="4"/>
  <c r="D74" i="4"/>
  <c r="D77" i="4"/>
  <c r="D71" i="4"/>
  <c r="L79" i="4"/>
  <c r="D67" i="4"/>
  <c r="D66" i="4"/>
  <c r="D65" i="4"/>
  <c r="D63" i="4"/>
  <c r="D62" i="4"/>
  <c r="D60" i="4"/>
  <c r="D59" i="4"/>
  <c r="D58" i="4"/>
  <c r="D57" i="4"/>
  <c r="P56" i="4"/>
  <c r="O56" i="4"/>
  <c r="N56" i="4"/>
  <c r="M56" i="4"/>
  <c r="L56" i="4"/>
  <c r="K56" i="4"/>
  <c r="J56" i="4"/>
  <c r="D55" i="4"/>
  <c r="D54" i="4"/>
  <c r="D53" i="4"/>
  <c r="D52" i="4"/>
  <c r="D51" i="4"/>
  <c r="D50" i="4"/>
  <c r="D49" i="4"/>
  <c r="D48" i="4"/>
  <c r="D47" i="4"/>
  <c r="P46" i="4"/>
  <c r="O46" i="4"/>
  <c r="N46" i="4"/>
  <c r="M46" i="4"/>
  <c r="L46" i="4"/>
  <c r="K46" i="4"/>
  <c r="J46" i="4"/>
  <c r="I46" i="4"/>
  <c r="E38" i="4"/>
  <c r="P30" i="4"/>
  <c r="O30" i="4"/>
  <c r="N30" i="4"/>
  <c r="M30" i="4"/>
  <c r="L30" i="4"/>
  <c r="K30" i="4"/>
  <c r="J30" i="4"/>
  <c r="I30" i="4"/>
  <c r="P20" i="4"/>
  <c r="O20" i="4"/>
  <c r="N20" i="4"/>
  <c r="L20" i="4"/>
  <c r="K20" i="4"/>
  <c r="J20" i="4"/>
  <c r="I20" i="4"/>
  <c r="P10" i="4"/>
  <c r="O10" i="4"/>
  <c r="N10" i="4"/>
  <c r="M10" i="4"/>
  <c r="L10" i="4"/>
  <c r="K10" i="4"/>
  <c r="J10" i="4"/>
  <c r="I10" i="4"/>
  <c r="P4" i="4"/>
  <c r="O4" i="4"/>
  <c r="N4" i="4"/>
  <c r="M4" i="4"/>
  <c r="L4" i="4"/>
  <c r="K4" i="4"/>
  <c r="I4" i="4"/>
  <c r="D46" i="4" l="1"/>
  <c r="D30" i="4"/>
  <c r="D20" i="4"/>
  <c r="D10" i="4"/>
  <c r="D4" i="4"/>
  <c r="D79" i="4"/>
  <c r="P3" i="4"/>
  <c r="N3" i="4"/>
  <c r="I68" i="4"/>
  <c r="I81" i="4" s="1"/>
  <c r="L3" i="4"/>
  <c r="K68" i="4"/>
  <c r="K81" i="4" s="1"/>
  <c r="O68" i="4"/>
  <c r="O81" i="4" s="1"/>
  <c r="D61" i="4"/>
  <c r="N68" i="4"/>
  <c r="N81" i="4" s="1"/>
  <c r="K3" i="4"/>
  <c r="O3" i="4"/>
  <c r="L68" i="4"/>
  <c r="L81" i="4" s="1"/>
  <c r="P68" i="4"/>
  <c r="P81" i="4" s="1"/>
  <c r="E4" i="4"/>
  <c r="E20" i="4"/>
  <c r="M3" i="4"/>
  <c r="D64" i="4"/>
  <c r="M68" i="4"/>
  <c r="M81" i="4" s="1"/>
  <c r="J68" i="4"/>
  <c r="J81" i="4" s="1"/>
  <c r="J3" i="4"/>
  <c r="I3" i="4"/>
  <c r="D56" i="4"/>
  <c r="H81" i="4"/>
  <c r="E10" i="4"/>
  <c r="D3" i="4" l="1"/>
  <c r="D68" i="4"/>
  <c r="D81" i="4" s="1"/>
  <c r="C81" i="2" l="1"/>
  <c r="C64" i="2" l="1"/>
  <c r="C61" i="2"/>
  <c r="C56" i="2"/>
  <c r="C46" i="2"/>
  <c r="C30" i="2"/>
  <c r="C20" i="2"/>
  <c r="C10" i="2"/>
  <c r="C4" i="2"/>
</calcChain>
</file>

<file path=xl/sharedStrings.xml><?xml version="1.0" encoding="utf-8"?>
<sst xmlns="http://schemas.openxmlformats.org/spreadsheetml/2006/main" count="199" uniqueCount="115">
  <si>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</si>
  <si>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</si>
  <si>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</si>
  <si>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</si>
  <si>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</si>
  <si>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</si>
  <si>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</si>
  <si>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</si>
  <si>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</si>
  <si>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</si>
  <si>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</si>
  <si>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</si>
  <si>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</si>
  <si>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</si>
  <si>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</si>
  <si>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</si>
  <si>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</si>
  <si>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</si>
  <si>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</si>
  <si>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</si>
  <si>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</si>
  <si>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</si>
  <si>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</si>
  <si>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</si>
  <si>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</si>
  <si>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</si>
  <si>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</si>
  <si>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</si>
  <si>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</si>
  <si>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</si>
  <si>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</si>
  <si>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</si>
  <si>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</si>
  <si>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</si>
  <si>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</si>
  <si>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</si>
  <si>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Presupuesto Aprobado</t>
  </si>
  <si>
    <t>Presupuesto Modificado</t>
  </si>
  <si>
    <t xml:space="preserve">Definición de conceptos: 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</si>
  <si>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</si>
  <si>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</si>
  <si>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</si>
  <si>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</si>
  <si>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</si>
  <si>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</si>
  <si>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</si>
  <si>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</si>
  <si>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</si>
  <si>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</si>
  <si>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</si>
  <si>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</si>
  <si>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</si>
  <si>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</si>
  <si>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</si>
  <si>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</si>
  <si>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</si>
  <si>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</si>
  <si>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</si>
  <si>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</si>
  <si>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</si>
  <si>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</si>
  <si>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</si>
  <si>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</si>
  <si>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</si>
  <si>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</si>
  <si>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</si>
  <si>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</si>
  <si>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</si>
  <si>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</si>
  <si>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</si>
  <si>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</si>
  <si>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</si>
  <si>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</si>
  <si>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</si>
  <si>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</si>
  <si>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</si>
  <si>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</si>
  <si>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</si>
  <si>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</si>
  <si>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</si>
  <si>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</si>
  <si>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</si>
  <si>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</si>
  <si>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</si>
  <si>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</si>
  <si>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</si>
  <si>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</si>
  <si>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</si>
  <si>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</si>
  <si>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</si>
  <si>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</si>
  <si>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</si>
  <si>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</si>
  <si>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</si>
  <si>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</si>
  <si>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</si>
  <si>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</si>
  <si>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</si>
  <si>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</si>
  <si>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1. La columna presupuesto modificado se agrega si se aprueba un presupuesto complementario. </t>
  </si>
  <si>
    <t xml:space="preserve">2. Se presenta la clasificación objetal del gasto al nivel de cuenta. </t>
  </si>
  <si>
    <t>1. Presupuesto Aprobado: Se refiere al presupuesto aprobado en la Ley de Presupuesto General del Estado</t>
  </si>
  <si>
    <t xml:space="preserve">2. Presupuesto Modificado: Se refiere al presupuesto aprobado en caso de que el Congreso Nacional apruebe un presupuesto complementario. </t>
  </si>
  <si>
    <t>Fuente: [fuente]</t>
  </si>
  <si>
    <t xml:space="preserve">Total </t>
  </si>
  <si>
    <t>ELABORADO POR: _________________________________</t>
  </si>
  <si>
    <t>Encargado Departamento Financiero</t>
  </si>
  <si>
    <t>.</t>
  </si>
  <si>
    <t>Analista Financiero</t>
  </si>
  <si>
    <t>Lic. Baudy O. Antigua Hiciano</t>
  </si>
  <si>
    <t>Lic. Zoila Estevez</t>
  </si>
  <si>
    <t/>
  </si>
  <si>
    <t>Fecha de imputación: hasta el 31 de julio 2021</t>
  </si>
  <si>
    <t>Fecha de registro: 09 de agosto 2021</t>
  </si>
  <si>
    <t>Lic. Jennifer Seijas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</si>
</sst>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43" fontId="2" fillId="3" borderId="0" xfId="1" applyFont="1" applyFill="1" applyBorder="1" applyAlignment="1">
      <alignment horizontal="center" vertical="center" wrapText="1"/>
    </xf>
    <xf numFmtId="43" fontId="1" fillId="2" borderId="2" xfId="1" applyFont="1" applyFill="1" applyBorder="1" applyAlignment="1">
      <alignment horizontal="center" vertical="center" wrapText="1"/>
    </xf>
    <xf numFmtId="43" fontId="1" fillId="0" borderId="1" xfId="1" applyFont="1" applyBorder="1" applyAlignment="1">
      <alignment vertical="center" wrapText="1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  <xf numFmtId="43" fontId="2" fillId="3" borderId="0" xfId="1" applyFont="1" applyFill="1" applyBorder="1" applyAlignment="1">
      <alignment vertical="center" wrapText="1"/>
    </xf>
    <xf numFmtId="43" fontId="1" fillId="3" borderId="0" xfId="0" applyNumberFormat="1" applyFont="1" applyFill="1" applyBorder="1" applyAlignment="1">
      <alignment horizontal="center" vertical="center" wrapText="1"/>
    </xf>
    <xf numFmtId="0" fontId="0" fillId="0" borderId="3" xfId="0" applyBorder="1"/>
    <xf numFmtId="43" fontId="0" fillId="0" borderId="3" xfId="1" applyFont="1" applyBorder="1"/>
    <xf numFmtId="43" fontId="0" fillId="0" borderId="3" xfId="1" applyFont="1" applyBorder="1" applyAlignment="1">
      <alignment vertical="center"/>
    </xf>
    <xf numFmtId="0" fontId="2" fillId="3" borderId="0" xfId="0" applyFont="1" applyFill="1" applyBorder="1" applyAlignment="1">
      <alignment horizontal="left" vertical="center" wrapText="1"/>
    </xf>
    <xf numFmtId="43" fontId="1" fillId="0" borderId="0" xfId="1" applyFont="1" applyAlignment="1">
      <alignment vertical="center"/>
    </xf>
    <xf numFmtId="0" fontId="1" fillId="0" borderId="0" xfId="0" applyFont="1"/>
    <xf numFmtId="43" fontId="0" fillId="0" borderId="0" xfId="1" applyFont="1" applyFill="1" applyAlignment="1">
      <alignment vertical="center"/>
    </xf>
    <xf numFmtId="43" fontId="0" fillId="0" borderId="0" xfId="1" applyFont="1" applyFill="1" applyAlignment="1">
      <alignment vertical="center" wrapText="1"/>
    </xf>
    <xf numFmtId="43" fontId="0" fillId="0" borderId="0" xfId="1" applyFont="1" applyBorder="1" applyAlignment="1">
      <alignment vertical="center"/>
    </xf>
    <xf numFmtId="43" fontId="0" fillId="0" borderId="4" xfId="1" applyFont="1" applyBorder="1" applyAlignment="1">
      <alignment vertical="center"/>
    </xf>
    <xf numFmtId="165" fontId="0" fillId="0" borderId="0" xfId="0" applyNumberFormat="1"/>
    <xf numFmtId="43" fontId="1" fillId="0" borderId="0" xfId="1" quotePrefix="1" applyFont="1" applyAlignment="1">
      <alignment vertical="center" wrapText="1"/>
    </xf>
    <xf numFmtId="164" fontId="1" fillId="0" borderId="1" xfId="1" applyNumberFormat="1" applyFont="1" applyBorder="1" applyAlignment="1">
      <alignment horizontal="left" vertical="center" wrapText="1"/>
    </xf>
    <xf numFmtId="165" fontId="1" fillId="4" borderId="2" xfId="0" applyNumberFormat="1" applyFont="1" applyFill="1" applyBorder="1" applyAlignment="1">
      <alignment horizontal="center" vertical="center" wrapText="1"/>
    </xf>
    <xf numFmtId="164" fontId="1" fillId="5" borderId="1" xfId="1" applyNumberFormat="1" applyFont="1" applyFill="1" applyBorder="1" applyAlignment="1">
      <alignment horizontal="left" vertical="center" wrapText="1"/>
    </xf>
    <xf numFmtId="43" fontId="1" fillId="4" borderId="2" xfId="1" applyFont="1" applyFill="1" applyBorder="1" applyAlignment="1">
      <alignment horizontal="center" vertical="center" wrapText="1"/>
    </xf>
    <xf numFmtId="4" fontId="1" fillId="3" borderId="0" xfId="0" applyNumberFormat="1" applyFont="1" applyFill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jecucion%20Presupuestaria%20JULIO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bucion Diciembre"/>
      <sheetName val="Diciembre Gastos  (2)"/>
      <sheetName val="Variaciones Efectivo JULIO 2021"/>
      <sheetName val="JULIO 2021 form ingresos"/>
      <sheetName val="JULIO 2021"/>
      <sheetName val="Gastos JULIO"/>
      <sheetName val="GASTOS BANCO CENTRAL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K12">
            <v>27789536.82</v>
          </cell>
        </row>
        <row r="21">
          <cell r="K21">
            <v>5034700</v>
          </cell>
        </row>
        <row r="27">
          <cell r="K27">
            <v>1136000</v>
          </cell>
        </row>
        <row r="30">
          <cell r="K30">
            <v>7019810.0399999991</v>
          </cell>
        </row>
        <row r="35">
          <cell r="K35">
            <v>3724271.1100000003</v>
          </cell>
        </row>
        <row r="41">
          <cell r="K41">
            <v>599966.50999999989</v>
          </cell>
        </row>
        <row r="49">
          <cell r="K49">
            <v>75168.13</v>
          </cell>
        </row>
        <row r="52">
          <cell r="K52">
            <v>2036949.58</v>
          </cell>
        </row>
        <row r="55">
          <cell r="K55">
            <v>18763.78</v>
          </cell>
        </row>
        <row r="59">
          <cell r="K59">
            <v>0</v>
          </cell>
        </row>
        <row r="64">
          <cell r="K64">
            <v>942347.8</v>
          </cell>
        </row>
        <row r="68">
          <cell r="K68">
            <v>1140606.82</v>
          </cell>
        </row>
        <row r="73">
          <cell r="K73">
            <v>2648917.2400000002</v>
          </cell>
        </row>
        <row r="91">
          <cell r="K91">
            <v>668147.67000000004</v>
          </cell>
        </row>
        <row r="94">
          <cell r="K94">
            <v>176852.5</v>
          </cell>
        </row>
        <row r="96">
          <cell r="K96">
            <v>3100</v>
          </cell>
        </row>
        <row r="104">
          <cell r="K104">
            <v>477250</v>
          </cell>
        </row>
        <row r="109">
          <cell r="K109">
            <v>326773.61</v>
          </cell>
        </row>
        <row r="115">
          <cell r="K115">
            <v>929999.96</v>
          </cell>
        </row>
        <row r="139">
          <cell r="K139">
            <v>642371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95"/>
  <sheetViews>
    <sheetView showGridLines="0" topLeftCell="A61" zoomScale="80" zoomScaleNormal="80" workbookViewId="0">
      <selection activeCell="F57" sqref="F57"/>
    </sheetView>
  </sheetViews>
  <sheetFormatPr baseColWidth="10" defaultColWidth="9.140625" defaultRowHeight="15" x14ac:dyDescent="0.25"/>
  <cols>
    <col min="1" max="1" width="94.7109375" customWidth="1"/>
    <col min="2" max="2" width="18.42578125" customWidth="1"/>
    <col min="3" max="3" width="22.85546875" style="18" bestFit="1" customWidth="1"/>
    <col min="4" max="4" width="15.28515625" bestFit="1" customWidth="1"/>
  </cols>
  <sheetData>
    <row r="2" spans="1:4" ht="31.5" x14ac:dyDescent="0.25">
      <c r="A2" s="13" t="s">
        <v>0</v>
      </c>
      <c r="B2" s="14" t="s">
        <v>36</v>
      </c>
      <c r="C2" s="22" t="s">
        <v>37</v>
      </c>
    </row>
    <row r="3" spans="1:4" x14ac:dyDescent="0.25">
      <c r="A3" s="1" t="s">
        <v>1</v>
      </c>
      <c r="B3" s="16"/>
      <c r="C3" s="16"/>
    </row>
    <row r="4" spans="1:4" x14ac:dyDescent="0.25">
      <c r="A4" s="3" t="s">
        <v>2</v>
      </c>
      <c r="B4" s="17">
        <v>412897495</v>
      </c>
      <c r="C4" s="17">
        <f>SUM(C5:C9)</f>
        <v>0</v>
      </c>
      <c r="D4" s="20"/>
    </row>
    <row r="5" spans="1:4" x14ac:dyDescent="0.25">
      <c r="A5" s="8" t="s">
        <v>3</v>
      </c>
      <c r="B5" s="6">
        <v>270722090</v>
      </c>
      <c r="C5" s="21">
        <v>0</v>
      </c>
    </row>
    <row r="6" spans="1:4" x14ac:dyDescent="0.25">
      <c r="A6" s="8" t="s">
        <v>4</v>
      </c>
      <c r="B6" s="6">
        <v>40646404</v>
      </c>
      <c r="C6" s="18">
        <v>0</v>
      </c>
    </row>
    <row r="7" spans="1:4" x14ac:dyDescent="0.25">
      <c r="A7" s="8" t="s">
        <v>39</v>
      </c>
      <c r="B7" s="6">
        <v>20881600</v>
      </c>
    </row>
    <row r="8" spans="1:4" x14ac:dyDescent="0.25">
      <c r="A8" s="8" t="s">
        <v>5</v>
      </c>
      <c r="B8" s="6">
        <v>38764799</v>
      </c>
      <c r="C8" s="18">
        <v>0</v>
      </c>
    </row>
    <row r="9" spans="1:4" x14ac:dyDescent="0.25">
      <c r="A9" s="8" t="s">
        <v>6</v>
      </c>
      <c r="B9" s="6">
        <v>41882602</v>
      </c>
      <c r="C9" s="18">
        <v>0</v>
      </c>
    </row>
    <row r="10" spans="1:4" x14ac:dyDescent="0.25">
      <c r="A10" s="3" t="s">
        <v>7</v>
      </c>
      <c r="B10" s="4">
        <v>124871578</v>
      </c>
      <c r="C10" s="4">
        <f>SUM(C11:C19)</f>
        <v>0</v>
      </c>
    </row>
    <row r="11" spans="1:4" x14ac:dyDescent="0.25">
      <c r="A11" s="8" t="s">
        <v>8</v>
      </c>
      <c r="B11" s="6">
        <v>6521818</v>
      </c>
      <c r="D11" s="20"/>
    </row>
    <row r="12" spans="1:4" x14ac:dyDescent="0.25">
      <c r="A12" s="8" t="s">
        <v>9</v>
      </c>
      <c r="B12" s="6">
        <v>19837930</v>
      </c>
    </row>
    <row r="13" spans="1:4" x14ac:dyDescent="0.25">
      <c r="A13" s="8" t="s">
        <v>10</v>
      </c>
      <c r="B13" s="6">
        <v>4574144</v>
      </c>
      <c r="C13" s="18">
        <v>0</v>
      </c>
    </row>
    <row r="14" spans="1:4" ht="18" customHeight="1" x14ac:dyDescent="0.25">
      <c r="A14" s="8" t="s">
        <v>11</v>
      </c>
      <c r="B14" s="6">
        <v>3909759</v>
      </c>
      <c r="C14" s="18">
        <v>0</v>
      </c>
    </row>
    <row r="15" spans="1:4" x14ac:dyDescent="0.25">
      <c r="A15" s="8" t="s">
        <v>12</v>
      </c>
      <c r="B15" s="6">
        <v>2161865</v>
      </c>
      <c r="C15" s="18">
        <v>0</v>
      </c>
    </row>
    <row r="16" spans="1:4" x14ac:dyDescent="0.25">
      <c r="A16" s="8" t="s">
        <v>13</v>
      </c>
      <c r="B16" s="6">
        <v>19858616</v>
      </c>
      <c r="C16" s="18">
        <v>0</v>
      </c>
    </row>
    <row r="17" spans="1:3" x14ac:dyDescent="0.25">
      <c r="A17" s="8" t="s">
        <v>14</v>
      </c>
      <c r="B17" s="6">
        <v>10775934</v>
      </c>
      <c r="C17" s="18">
        <v>0</v>
      </c>
    </row>
    <row r="18" spans="1:3" x14ac:dyDescent="0.25">
      <c r="A18" s="8" t="s">
        <v>15</v>
      </c>
      <c r="B18" s="6">
        <v>57231512</v>
      </c>
      <c r="C18" s="18">
        <v>0</v>
      </c>
    </row>
    <row r="19" spans="1:3" x14ac:dyDescent="0.25">
      <c r="A19" s="8" t="s">
        <v>40</v>
      </c>
      <c r="B19" s="6"/>
      <c r="C19" s="18">
        <v>0</v>
      </c>
    </row>
    <row r="20" spans="1:3" x14ac:dyDescent="0.25">
      <c r="A20" s="3" t="s">
        <v>16</v>
      </c>
      <c r="B20" s="4">
        <v>27752871</v>
      </c>
      <c r="C20" s="4">
        <f>SUM(C21:C29)</f>
        <v>0</v>
      </c>
    </row>
    <row r="21" spans="1:3" x14ac:dyDescent="0.25">
      <c r="A21" s="8" t="s">
        <v>17</v>
      </c>
      <c r="B21" s="6">
        <v>5891109</v>
      </c>
      <c r="C21" s="18">
        <v>0</v>
      </c>
    </row>
    <row r="22" spans="1:3" x14ac:dyDescent="0.25">
      <c r="A22" s="8" t="s">
        <v>18</v>
      </c>
      <c r="B22" s="6">
        <v>3082751</v>
      </c>
      <c r="C22" s="18">
        <v>0</v>
      </c>
    </row>
    <row r="23" spans="1:3" x14ac:dyDescent="0.25">
      <c r="A23" s="8" t="s">
        <v>19</v>
      </c>
      <c r="B23" s="6">
        <v>1472910</v>
      </c>
      <c r="C23" s="18">
        <v>0</v>
      </c>
    </row>
    <row r="24" spans="1:3" x14ac:dyDescent="0.25">
      <c r="A24" s="8" t="s">
        <v>20</v>
      </c>
      <c r="B24" s="6">
        <v>87500</v>
      </c>
      <c r="C24" s="18">
        <v>0</v>
      </c>
    </row>
    <row r="25" spans="1:3" x14ac:dyDescent="0.25">
      <c r="A25" s="8" t="s">
        <v>21</v>
      </c>
      <c r="B25" s="6">
        <v>812750</v>
      </c>
      <c r="C25" s="18">
        <v>0</v>
      </c>
    </row>
    <row r="26" spans="1:3" x14ac:dyDescent="0.25">
      <c r="A26" s="8" t="s">
        <v>22</v>
      </c>
      <c r="B26" s="6">
        <v>1455000</v>
      </c>
      <c r="C26" s="18">
        <v>0</v>
      </c>
    </row>
    <row r="27" spans="1:3" x14ac:dyDescent="0.25">
      <c r="A27" s="8" t="s">
        <v>23</v>
      </c>
      <c r="B27" s="6">
        <v>10648606</v>
      </c>
      <c r="C27" s="18">
        <v>0</v>
      </c>
    </row>
    <row r="28" spans="1:3" x14ac:dyDescent="0.25">
      <c r="A28" s="8" t="s">
        <v>41</v>
      </c>
      <c r="B28" s="6"/>
      <c r="C28" s="18">
        <v>0</v>
      </c>
    </row>
    <row r="29" spans="1:3" x14ac:dyDescent="0.25">
      <c r="A29" s="8" t="s">
        <v>24</v>
      </c>
      <c r="B29" s="6">
        <v>4302245</v>
      </c>
      <c r="C29" s="18">
        <v>0</v>
      </c>
    </row>
    <row r="30" spans="1:3" x14ac:dyDescent="0.25">
      <c r="A30" s="3" t="s">
        <v>25</v>
      </c>
      <c r="B30" s="4">
        <v>19310000</v>
      </c>
      <c r="C30" s="4">
        <f>SUM(C31:C37)</f>
        <v>0</v>
      </c>
    </row>
    <row r="31" spans="1:3" x14ac:dyDescent="0.25">
      <c r="A31" s="8" t="s">
        <v>26</v>
      </c>
      <c r="B31" s="6">
        <v>19310000</v>
      </c>
      <c r="C31" s="18">
        <v>0</v>
      </c>
    </row>
    <row r="32" spans="1:3" x14ac:dyDescent="0.25">
      <c r="A32" s="8" t="s">
        <v>42</v>
      </c>
      <c r="B32" s="6"/>
      <c r="C32" s="18">
        <v>0</v>
      </c>
    </row>
    <row r="33" spans="1:4" x14ac:dyDescent="0.25">
      <c r="A33" s="8" t="s">
        <v>43</v>
      </c>
      <c r="B33" s="6"/>
      <c r="C33" s="18">
        <v>0</v>
      </c>
    </row>
    <row r="34" spans="1:4" x14ac:dyDescent="0.25">
      <c r="A34" s="8" t="s">
        <v>44</v>
      </c>
      <c r="B34" s="6"/>
      <c r="C34" s="18">
        <v>0</v>
      </c>
    </row>
    <row r="35" spans="1:4" x14ac:dyDescent="0.25">
      <c r="A35" s="8" t="s">
        <v>45</v>
      </c>
      <c r="B35" s="6"/>
      <c r="C35" s="18">
        <v>0</v>
      </c>
    </row>
    <row r="36" spans="1:4" x14ac:dyDescent="0.25">
      <c r="A36" s="8" t="s">
        <v>27</v>
      </c>
      <c r="B36" s="6"/>
      <c r="C36" s="18">
        <v>0</v>
      </c>
    </row>
    <row r="37" spans="1:4" x14ac:dyDescent="0.25">
      <c r="A37" s="8" t="s">
        <v>46</v>
      </c>
      <c r="B37" s="6"/>
      <c r="C37" s="18">
        <v>0</v>
      </c>
    </row>
    <row r="38" spans="1:4" x14ac:dyDescent="0.25">
      <c r="A38" s="3" t="s">
        <v>47</v>
      </c>
      <c r="B38" s="4">
        <v>0</v>
      </c>
      <c r="C38" s="4">
        <v>0</v>
      </c>
    </row>
    <row r="39" spans="1:4" x14ac:dyDescent="0.25">
      <c r="A39" s="8" t="s">
        <v>48</v>
      </c>
      <c r="B39" s="6"/>
      <c r="C39" s="18">
        <v>0</v>
      </c>
    </row>
    <row r="40" spans="1:4" x14ac:dyDescent="0.25">
      <c r="A40" s="8" t="s">
        <v>49</v>
      </c>
      <c r="B40" s="6">
        <v>0</v>
      </c>
      <c r="C40" s="18">
        <v>0</v>
      </c>
    </row>
    <row r="41" spans="1:4" x14ac:dyDescent="0.25">
      <c r="A41" s="8" t="s">
        <v>50</v>
      </c>
      <c r="B41" s="6"/>
      <c r="C41" s="18">
        <v>0</v>
      </c>
    </row>
    <row r="42" spans="1:4" x14ac:dyDescent="0.25">
      <c r="A42" s="8" t="s">
        <v>51</v>
      </c>
      <c r="B42" s="6"/>
      <c r="C42" s="18">
        <v>0</v>
      </c>
    </row>
    <row r="43" spans="1:4" x14ac:dyDescent="0.25">
      <c r="A43" s="8" t="s">
        <v>52</v>
      </c>
      <c r="B43" s="6"/>
      <c r="C43" s="18">
        <v>0</v>
      </c>
    </row>
    <row r="44" spans="1:4" x14ac:dyDescent="0.25">
      <c r="A44" s="8" t="s">
        <v>53</v>
      </c>
      <c r="B44" s="6"/>
      <c r="C44" s="18">
        <v>0</v>
      </c>
    </row>
    <row r="45" spans="1:4" x14ac:dyDescent="0.25">
      <c r="A45" s="8" t="s">
        <v>54</v>
      </c>
      <c r="B45" s="6"/>
      <c r="C45" s="18">
        <v>0</v>
      </c>
    </row>
    <row r="46" spans="1:4" x14ac:dyDescent="0.25">
      <c r="A46" s="3" t="s">
        <v>28</v>
      </c>
      <c r="B46" s="4">
        <v>179788086</v>
      </c>
      <c r="C46" s="4">
        <f>SUM(C47:C55)</f>
        <v>0</v>
      </c>
    </row>
    <row r="47" spans="1:4" x14ac:dyDescent="0.25">
      <c r="A47" s="8" t="s">
        <v>29</v>
      </c>
      <c r="B47" s="6">
        <v>9248421</v>
      </c>
      <c r="C47" s="18">
        <v>0</v>
      </c>
      <c r="D47" s="39"/>
    </row>
    <row r="48" spans="1:4" x14ac:dyDescent="0.25">
      <c r="A48" s="8" t="s">
        <v>30</v>
      </c>
      <c r="B48" s="6">
        <v>245000</v>
      </c>
      <c r="C48" s="18">
        <v>0</v>
      </c>
    </row>
    <row r="49" spans="1:4" x14ac:dyDescent="0.25">
      <c r="A49" s="8" t="s">
        <v>31</v>
      </c>
      <c r="B49" s="6"/>
      <c r="C49" s="18">
        <v>0</v>
      </c>
    </row>
    <row r="50" spans="1:4" x14ac:dyDescent="0.25">
      <c r="A50" s="8" t="s">
        <v>32</v>
      </c>
      <c r="B50" s="6">
        <v>11516748</v>
      </c>
      <c r="C50" s="18">
        <v>0</v>
      </c>
    </row>
    <row r="51" spans="1:4" x14ac:dyDescent="0.25">
      <c r="A51" s="8" t="s">
        <v>33</v>
      </c>
      <c r="B51" s="6">
        <v>9564128</v>
      </c>
      <c r="C51" s="18">
        <v>0</v>
      </c>
    </row>
    <row r="52" spans="1:4" x14ac:dyDescent="0.25">
      <c r="A52" s="8" t="s">
        <v>55</v>
      </c>
      <c r="B52" s="6">
        <v>2725000</v>
      </c>
      <c r="C52" s="18">
        <v>0</v>
      </c>
    </row>
    <row r="53" spans="1:4" x14ac:dyDescent="0.25">
      <c r="A53" s="8" t="s">
        <v>56</v>
      </c>
      <c r="B53" s="6"/>
      <c r="C53" s="18">
        <v>0</v>
      </c>
    </row>
    <row r="54" spans="1:4" x14ac:dyDescent="0.25">
      <c r="A54" s="8" t="s">
        <v>34</v>
      </c>
      <c r="B54" s="6">
        <v>17424228</v>
      </c>
      <c r="C54" s="18">
        <v>0</v>
      </c>
    </row>
    <row r="55" spans="1:4" x14ac:dyDescent="0.25">
      <c r="A55" s="8" t="s">
        <v>57</v>
      </c>
      <c r="B55" s="6">
        <v>129064561</v>
      </c>
      <c r="C55" s="18">
        <v>0</v>
      </c>
    </row>
    <row r="56" spans="1:4" x14ac:dyDescent="0.25">
      <c r="A56" s="3" t="s">
        <v>58</v>
      </c>
      <c r="B56" s="4">
        <v>117500000</v>
      </c>
      <c r="C56" s="4">
        <f>SUM(C57:C60)</f>
        <v>0</v>
      </c>
    </row>
    <row r="57" spans="1:4" x14ac:dyDescent="0.25">
      <c r="A57" s="8" t="s">
        <v>59</v>
      </c>
      <c r="B57" s="6">
        <v>7500000</v>
      </c>
      <c r="C57" s="18">
        <v>0</v>
      </c>
    </row>
    <row r="58" spans="1:4" x14ac:dyDescent="0.25">
      <c r="A58" s="8" t="s">
        <v>60</v>
      </c>
      <c r="B58" s="6">
        <v>110000000</v>
      </c>
      <c r="C58" s="18">
        <v>0</v>
      </c>
      <c r="D58" s="39"/>
    </row>
    <row r="59" spans="1:4" x14ac:dyDescent="0.25">
      <c r="A59" s="8" t="s">
        <v>61</v>
      </c>
      <c r="B59" s="6"/>
      <c r="C59" s="18" t="s">
        <v>107</v>
      </c>
    </row>
    <row r="60" spans="1:4" x14ac:dyDescent="0.25">
      <c r="A60" s="8" t="s">
        <v>62</v>
      </c>
      <c r="B60" s="6"/>
      <c r="C60" s="18">
        <v>0</v>
      </c>
    </row>
    <row r="61" spans="1:4" x14ac:dyDescent="0.25">
      <c r="A61" s="3" t="s">
        <v>63</v>
      </c>
      <c r="B61" s="4"/>
      <c r="C61" s="4">
        <f>SUM(C62:C63)</f>
        <v>0</v>
      </c>
    </row>
    <row r="62" spans="1:4" x14ac:dyDescent="0.25">
      <c r="A62" s="8" t="s">
        <v>64</v>
      </c>
      <c r="B62" s="6"/>
      <c r="C62" s="18">
        <v>0</v>
      </c>
    </row>
    <row r="63" spans="1:4" x14ac:dyDescent="0.25">
      <c r="A63" s="8" t="s">
        <v>65</v>
      </c>
      <c r="B63" s="6"/>
      <c r="C63" s="18">
        <v>0</v>
      </c>
    </row>
    <row r="64" spans="1:4" x14ac:dyDescent="0.25">
      <c r="A64" s="3" t="s">
        <v>66</v>
      </c>
      <c r="B64" s="4"/>
      <c r="C64" s="4">
        <f>SUM(C65:C67)</f>
        <v>0</v>
      </c>
    </row>
    <row r="65" spans="1:3" x14ac:dyDescent="0.25">
      <c r="A65" s="8" t="s">
        <v>67</v>
      </c>
      <c r="B65" s="6"/>
      <c r="C65" s="18">
        <v>0</v>
      </c>
    </row>
    <row r="66" spans="1:3" x14ac:dyDescent="0.25">
      <c r="A66" s="8" t="s">
        <v>68</v>
      </c>
      <c r="B66" s="6"/>
      <c r="C66" s="18">
        <v>0</v>
      </c>
    </row>
    <row r="67" spans="1:3" x14ac:dyDescent="0.25">
      <c r="A67" s="8" t="s">
        <v>69</v>
      </c>
      <c r="B67" s="6"/>
      <c r="C67" s="18">
        <v>0</v>
      </c>
    </row>
    <row r="68" spans="1:3" x14ac:dyDescent="0.25">
      <c r="A68" s="10" t="s">
        <v>35</v>
      </c>
      <c r="B68" s="7">
        <v>882120030</v>
      </c>
      <c r="C68" s="23">
        <v>0</v>
      </c>
    </row>
    <row r="69" spans="1:3" x14ac:dyDescent="0.25">
      <c r="A69" s="5"/>
      <c r="B69" s="6"/>
    </row>
    <row r="70" spans="1:3" x14ac:dyDescent="0.25">
      <c r="A70" s="1" t="s">
        <v>70</v>
      </c>
      <c r="B70" s="2"/>
    </row>
    <row r="71" spans="1:3" x14ac:dyDescent="0.25">
      <c r="A71" s="3" t="s">
        <v>71</v>
      </c>
      <c r="B71" s="4">
        <v>0</v>
      </c>
      <c r="C71" s="18">
        <v>0</v>
      </c>
    </row>
    <row r="72" spans="1:3" x14ac:dyDescent="0.25">
      <c r="A72" s="8" t="s">
        <v>72</v>
      </c>
      <c r="B72" s="6">
        <v>0</v>
      </c>
      <c r="C72" s="18">
        <v>0</v>
      </c>
    </row>
    <row r="73" spans="1:3" x14ac:dyDescent="0.25">
      <c r="A73" s="8" t="s">
        <v>73</v>
      </c>
      <c r="B73" s="6">
        <v>0</v>
      </c>
      <c r="C73" s="18">
        <v>0</v>
      </c>
    </row>
    <row r="74" spans="1:3" x14ac:dyDescent="0.25">
      <c r="A74" s="3" t="s">
        <v>74</v>
      </c>
      <c r="B74" s="4">
        <v>0</v>
      </c>
      <c r="C74" s="18">
        <v>0</v>
      </c>
    </row>
    <row r="75" spans="1:3" x14ac:dyDescent="0.25">
      <c r="A75" s="8" t="s">
        <v>75</v>
      </c>
      <c r="B75" s="6">
        <v>10000000</v>
      </c>
      <c r="C75" s="18">
        <v>0</v>
      </c>
    </row>
    <row r="76" spans="1:3" x14ac:dyDescent="0.25">
      <c r="A76" s="8" t="s">
        <v>76</v>
      </c>
      <c r="B76" s="6"/>
      <c r="C76" s="18">
        <v>0</v>
      </c>
    </row>
    <row r="77" spans="1:3" x14ac:dyDescent="0.25">
      <c r="A77" s="3" t="s">
        <v>77</v>
      </c>
      <c r="B77" s="4">
        <v>0</v>
      </c>
      <c r="C77" s="18">
        <v>0</v>
      </c>
    </row>
    <row r="78" spans="1:3" x14ac:dyDescent="0.25">
      <c r="A78" s="8" t="s">
        <v>78</v>
      </c>
      <c r="B78" s="6">
        <v>0</v>
      </c>
      <c r="C78" s="18">
        <v>0</v>
      </c>
    </row>
    <row r="79" spans="1:3" x14ac:dyDescent="0.25">
      <c r="A79" s="10" t="s">
        <v>79</v>
      </c>
      <c r="B79" s="7">
        <v>10000000</v>
      </c>
      <c r="C79" s="23">
        <v>0</v>
      </c>
    </row>
    <row r="81" spans="1:3" ht="15.75" x14ac:dyDescent="0.25">
      <c r="A81" s="11" t="s">
        <v>80</v>
      </c>
      <c r="B81" s="12">
        <v>892120030</v>
      </c>
      <c r="C81" s="12">
        <f>+C79+C68</f>
        <v>0</v>
      </c>
    </row>
    <row r="82" spans="1:3" x14ac:dyDescent="0.25">
      <c r="A82" t="s">
        <v>103</v>
      </c>
    </row>
    <row r="86" spans="1:3" ht="18.75" x14ac:dyDescent="0.3">
      <c r="A86" s="9" t="s">
        <v>38</v>
      </c>
    </row>
    <row r="87" spans="1:3" x14ac:dyDescent="0.25">
      <c r="A87" s="15" t="s">
        <v>101</v>
      </c>
    </row>
    <row r="88" spans="1:3" x14ac:dyDescent="0.25">
      <c r="A88" s="15" t="s">
        <v>102</v>
      </c>
    </row>
    <row r="89" spans="1:3" ht="18.75" x14ac:dyDescent="0.3">
      <c r="A89" s="9" t="s">
        <v>93</v>
      </c>
    </row>
    <row r="90" spans="1:3" x14ac:dyDescent="0.25">
      <c r="A90" s="15" t="s">
        <v>99</v>
      </c>
    </row>
    <row r="91" spans="1:3" x14ac:dyDescent="0.25">
      <c r="A91" s="15" t="s">
        <v>100</v>
      </c>
    </row>
    <row r="93" spans="1:3" x14ac:dyDescent="0.25">
      <c r="A93" s="15" t="s">
        <v>105</v>
      </c>
    </row>
    <row r="94" spans="1:3" x14ac:dyDescent="0.25">
      <c r="A94" s="15" t="s">
        <v>110</v>
      </c>
      <c r="B94" s="29" t="s">
        <v>109</v>
      </c>
      <c r="C94" s="30"/>
    </row>
    <row r="95" spans="1:3" x14ac:dyDescent="0.25">
      <c r="A95" s="15" t="s">
        <v>108</v>
      </c>
      <c r="B95" t="s">
        <v>106</v>
      </c>
    </row>
  </sheetData>
  <pageMargins left="0.70866141732283472" right="0.70866141732283472" top="1.4183333333333332" bottom="0.74803149606299213" header="0.31496062992125984" footer="0.31496062992125984"/>
  <pageSetup scale="89" fitToHeight="0" orientation="landscape" r:id="rId1"/>
  <headerFooter>
    <oddHeader>&amp;C&amp;"-,Bold"DEPARTAMENTO AEROPORTUARIO  
  Año 2021
Ejecución de Gastos y Aplicaciones Financieras
Valores en RD$&amp;R&amp;G</oddHeader>
    <oddFooter>&amp;R&amp;9Pág. &amp;P de &amp;N</oddFooter>
  </headerFooter>
  <rowBreaks count="2" manualBreakCount="2">
    <brk id="64" max="2" man="1"/>
    <brk id="96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AB99"/>
  <sheetViews>
    <sheetView showGridLines="0" tabSelected="1" view="pageBreakPreview" zoomScale="85" zoomScaleNormal="146" zoomScaleSheetLayoutView="85" workbookViewId="0">
      <selection activeCell="E81" sqref="E81:K81"/>
    </sheetView>
  </sheetViews>
  <sheetFormatPr baseColWidth="10" defaultColWidth="9.140625" defaultRowHeight="15" x14ac:dyDescent="0.25"/>
  <cols>
    <col min="1" max="1" width="35.42578125" customWidth="1"/>
    <col min="2" max="2" width="3.7109375" customWidth="1"/>
    <col min="3" max="3" width="5.42578125" customWidth="1"/>
    <col min="4" max="4" width="21.5703125" style="26" customWidth="1"/>
    <col min="5" max="5" width="16.5703125" style="25" customWidth="1"/>
    <col min="6" max="6" width="18.7109375" style="25" customWidth="1"/>
    <col min="7" max="7" width="17.7109375" style="25" customWidth="1"/>
    <col min="8" max="11" width="14.28515625" style="25" customWidth="1"/>
    <col min="12" max="12" width="14.140625" style="25" customWidth="1"/>
    <col min="13" max="13" width="15.28515625" style="25" customWidth="1"/>
    <col min="14" max="14" width="14.140625" style="25" customWidth="1"/>
    <col min="15" max="15" width="14.5703125" style="25" customWidth="1"/>
    <col min="16" max="16" width="15.7109375" style="25" customWidth="1"/>
    <col min="19" max="26" width="6" bestFit="1" customWidth="1"/>
    <col min="27" max="28" width="7" bestFit="1" customWidth="1"/>
  </cols>
  <sheetData>
    <row r="2" spans="1:28" ht="15.75" x14ac:dyDescent="0.25">
      <c r="A2" s="13" t="s">
        <v>0</v>
      </c>
      <c r="B2" s="13"/>
      <c r="C2" s="13"/>
      <c r="D2" s="14" t="s">
        <v>104</v>
      </c>
      <c r="E2" s="22" t="s">
        <v>81</v>
      </c>
      <c r="F2" s="22" t="s">
        <v>82</v>
      </c>
      <c r="G2" s="22" t="s">
        <v>83</v>
      </c>
      <c r="H2" s="22" t="s">
        <v>84</v>
      </c>
      <c r="I2" s="22" t="s">
        <v>85</v>
      </c>
      <c r="J2" s="22" t="s">
        <v>86</v>
      </c>
      <c r="K2" s="22" t="s">
        <v>87</v>
      </c>
      <c r="L2" s="22" t="s">
        <v>88</v>
      </c>
      <c r="M2" s="22" t="s">
        <v>89</v>
      </c>
      <c r="N2" s="27" t="s">
        <v>90</v>
      </c>
      <c r="O2" s="27" t="s">
        <v>91</v>
      </c>
      <c r="P2" s="27" t="s">
        <v>92</v>
      </c>
      <c r="AA2" s="20"/>
      <c r="AB2" s="20"/>
    </row>
    <row r="3" spans="1:28" x14ac:dyDescent="0.25">
      <c r="A3" s="1" t="s">
        <v>1</v>
      </c>
      <c r="B3" s="1"/>
      <c r="C3" s="1"/>
      <c r="D3" s="16">
        <f t="shared" ref="D3:D45" si="0">SUM(E3:P3)</f>
        <v>322375208.29000002</v>
      </c>
      <c r="E3" s="41">
        <f>+E4+E10+E20+E30+E38+E46+E56</f>
        <v>42080986.230000004</v>
      </c>
      <c r="F3" s="16">
        <f t="shared" ref="F3:G3" si="1">+F4+F10+F20+F30+F38+F46+F56+F61+F64</f>
        <v>41023266.799999997</v>
      </c>
      <c r="G3" s="16">
        <f t="shared" si="1"/>
        <v>44750853.460000001</v>
      </c>
      <c r="H3" s="16">
        <f>+H4+H10+H20+H30+H38+H46+H56+H61+H64</f>
        <v>43640868.410000004</v>
      </c>
      <c r="I3" s="16">
        <f t="shared" ref="I3:P3" si="2">+I4+I10+I20+I30+I38+I46+I56+I61+I64</f>
        <v>49383387.809999995</v>
      </c>
      <c r="J3" s="16">
        <f t="shared" si="2"/>
        <v>46104313.010000005</v>
      </c>
      <c r="K3" s="16">
        <f t="shared" si="2"/>
        <v>55391532.57</v>
      </c>
      <c r="L3" s="16">
        <f t="shared" si="2"/>
        <v>0</v>
      </c>
      <c r="M3" s="16">
        <f t="shared" si="2"/>
        <v>0</v>
      </c>
      <c r="N3" s="16">
        <f t="shared" si="2"/>
        <v>0</v>
      </c>
      <c r="O3" s="16">
        <f t="shared" si="2"/>
        <v>0</v>
      </c>
      <c r="P3" s="16">
        <f t="shared" si="2"/>
        <v>0</v>
      </c>
      <c r="S3" s="18"/>
      <c r="T3" s="18"/>
      <c r="U3" s="18"/>
      <c r="V3" s="18"/>
      <c r="W3" s="18"/>
      <c r="X3" s="18"/>
      <c r="Y3" s="18"/>
      <c r="Z3" s="18"/>
      <c r="AA3" s="18"/>
      <c r="AB3" s="18"/>
    </row>
    <row r="4" spans="1:28" ht="30" x14ac:dyDescent="0.25">
      <c r="A4" s="3" t="s">
        <v>2</v>
      </c>
      <c r="B4" s="3"/>
      <c r="C4" s="3"/>
      <c r="D4" s="33">
        <f>SUM(E4:P4)</f>
        <v>273426815.24000001</v>
      </c>
      <c r="E4" s="17">
        <f>SUM(E5:E9)</f>
        <v>37788508.210000001</v>
      </c>
      <c r="F4" s="17">
        <f t="shared" ref="F4:G4" si="3">SUM(F5:F9)</f>
        <v>35734108.539999999</v>
      </c>
      <c r="G4" s="17">
        <f t="shared" si="3"/>
        <v>39688322.219999999</v>
      </c>
      <c r="H4" s="17">
        <f>SUM(H5:H9)</f>
        <v>36958601.780000001</v>
      </c>
      <c r="I4" s="17">
        <f t="shared" ref="I4:P4" si="4">SUM(I5:I9)</f>
        <v>40270838.309999995</v>
      </c>
      <c r="J4" s="17">
        <f>SUM(J5:J9)</f>
        <v>38282118.210000001</v>
      </c>
      <c r="K4" s="17">
        <f t="shared" si="4"/>
        <v>44704317.969999999</v>
      </c>
      <c r="L4" s="17">
        <f t="shared" si="4"/>
        <v>0</v>
      </c>
      <c r="M4" s="17">
        <f t="shared" si="4"/>
        <v>0</v>
      </c>
      <c r="N4" s="17">
        <f t="shared" si="4"/>
        <v>0</v>
      </c>
      <c r="O4" s="17">
        <f t="shared" si="4"/>
        <v>0</v>
      </c>
      <c r="P4" s="17">
        <f t="shared" si="4"/>
        <v>0</v>
      </c>
      <c r="S4" s="19"/>
    </row>
    <row r="5" spans="1:28" x14ac:dyDescent="0.25">
      <c r="A5" s="8" t="s">
        <v>3</v>
      </c>
      <c r="B5" s="8"/>
      <c r="C5" s="8"/>
      <c r="D5" s="25">
        <f t="shared" si="0"/>
        <v>202275910.47999999</v>
      </c>
      <c r="E5" s="21">
        <v>29924027.019999996</v>
      </c>
      <c r="F5" s="25">
        <v>26568607.959999997</v>
      </c>
      <c r="G5" s="25">
        <v>30929902.310000002</v>
      </c>
      <c r="H5" s="25">
        <v>26700356.48</v>
      </c>
      <c r="I5" s="25">
        <v>31257380.41</v>
      </c>
      <c r="J5" s="25">
        <v>29106099.48</v>
      </c>
      <c r="K5" s="25">
        <f>+'[1]GASTOS BANCO CENTRAL'!$K$12</f>
        <v>27789536.82</v>
      </c>
    </row>
    <row r="6" spans="1:28" x14ac:dyDescent="0.25">
      <c r="A6" s="8" t="s">
        <v>4</v>
      </c>
      <c r="B6" s="8"/>
      <c r="C6" s="8"/>
      <c r="D6" s="25">
        <f t="shared" si="0"/>
        <v>24859400</v>
      </c>
      <c r="E6" s="21">
        <v>2859550</v>
      </c>
      <c r="F6" s="25">
        <v>2874550</v>
      </c>
      <c r="G6" s="25">
        <v>2982550</v>
      </c>
      <c r="H6" s="25">
        <v>4553550</v>
      </c>
      <c r="I6" s="25">
        <v>3215050</v>
      </c>
      <c r="J6" s="25">
        <v>3339450</v>
      </c>
      <c r="K6" s="25">
        <f>+'[1]GASTOS BANCO CENTRAL'!$K$21</f>
        <v>5034700</v>
      </c>
    </row>
    <row r="7" spans="1:28" ht="30" x14ac:dyDescent="0.25">
      <c r="A7" s="8" t="s">
        <v>39</v>
      </c>
      <c r="B7" s="8"/>
      <c r="C7" s="8"/>
      <c r="D7" s="25">
        <f t="shared" si="0"/>
        <v>2617000</v>
      </c>
      <c r="E7" s="21">
        <v>0</v>
      </c>
      <c r="F7" s="25">
        <v>1050000</v>
      </c>
      <c r="G7" s="25">
        <v>431000</v>
      </c>
      <c r="H7" s="25">
        <v>0</v>
      </c>
      <c r="I7" s="25">
        <v>0</v>
      </c>
      <c r="K7" s="25">
        <f>+'[1]GASTOS BANCO CENTRAL'!$K$27</f>
        <v>1136000</v>
      </c>
    </row>
    <row r="8" spans="1:28" ht="30" x14ac:dyDescent="0.25">
      <c r="A8" s="8" t="s">
        <v>5</v>
      </c>
      <c r="B8" s="8"/>
      <c r="C8" s="8"/>
      <c r="D8" s="25">
        <f t="shared" si="0"/>
        <v>19613667.030000001</v>
      </c>
      <c r="E8" s="21">
        <v>1911185.2399999998</v>
      </c>
      <c r="F8" s="25">
        <v>2004663.57</v>
      </c>
      <c r="G8" s="25">
        <v>2046191.07</v>
      </c>
      <c r="H8" s="25">
        <v>2177953.11</v>
      </c>
      <c r="I8" s="25">
        <v>2208620.89</v>
      </c>
      <c r="J8" s="25">
        <v>2245243.11</v>
      </c>
      <c r="K8" s="25">
        <f>+'[1]GASTOS BANCO CENTRAL'!$K$30</f>
        <v>7019810.0399999991</v>
      </c>
    </row>
    <row r="9" spans="1:28" ht="30" x14ac:dyDescent="0.25">
      <c r="A9" s="8" t="s">
        <v>6</v>
      </c>
      <c r="B9" s="8"/>
      <c r="C9" s="8"/>
      <c r="D9" s="25">
        <f t="shared" si="0"/>
        <v>24060837.729999997</v>
      </c>
      <c r="E9" s="21">
        <v>3093745.9499999997</v>
      </c>
      <c r="F9" s="25">
        <v>3236287.0099999993</v>
      </c>
      <c r="G9" s="25">
        <v>3298678.84</v>
      </c>
      <c r="H9" s="25">
        <v>3526742.19</v>
      </c>
      <c r="I9" s="25">
        <v>3589787.01</v>
      </c>
      <c r="J9" s="25">
        <v>3591325.62</v>
      </c>
      <c r="K9" s="25">
        <f>+'[1]GASTOS BANCO CENTRAL'!$K$35</f>
        <v>3724271.1100000003</v>
      </c>
    </row>
    <row r="10" spans="1:28" x14ac:dyDescent="0.25">
      <c r="A10" s="3" t="s">
        <v>7</v>
      </c>
      <c r="B10" s="3"/>
      <c r="C10" s="3"/>
      <c r="D10" s="33">
        <f>SUM(E10:P10)</f>
        <v>29439886.670000002</v>
      </c>
      <c r="E10" s="17">
        <f t="shared" ref="E10:J10" si="5">SUM(E11:E19)</f>
        <v>2558447.75</v>
      </c>
      <c r="F10" s="17">
        <f t="shared" si="5"/>
        <v>2525736.5099999998</v>
      </c>
      <c r="G10" s="17">
        <f t="shared" si="5"/>
        <v>3417895.61</v>
      </c>
      <c r="H10" s="17">
        <f>SUM(H11:H19)</f>
        <v>4769486.13</v>
      </c>
      <c r="I10" s="17">
        <f t="shared" si="5"/>
        <v>4956867.4600000009</v>
      </c>
      <c r="J10" s="17">
        <f t="shared" si="5"/>
        <v>3748733.35</v>
      </c>
      <c r="K10" s="17">
        <f t="shared" ref="K10:P10" si="6">SUM(K11:K19)</f>
        <v>7462719.8600000003</v>
      </c>
      <c r="L10" s="17">
        <f t="shared" si="6"/>
        <v>0</v>
      </c>
      <c r="M10" s="17">
        <f t="shared" si="6"/>
        <v>0</v>
      </c>
      <c r="N10" s="17">
        <f t="shared" si="6"/>
        <v>0</v>
      </c>
      <c r="O10" s="17">
        <f t="shared" si="6"/>
        <v>0</v>
      </c>
      <c r="P10" s="17">
        <f t="shared" si="6"/>
        <v>0</v>
      </c>
    </row>
    <row r="11" spans="1:28" x14ac:dyDescent="0.25">
      <c r="A11" s="8" t="s">
        <v>8</v>
      </c>
      <c r="B11" s="8"/>
      <c r="C11" s="8"/>
      <c r="D11" s="25">
        <f t="shared" si="0"/>
        <v>3642147.5</v>
      </c>
      <c r="E11" s="21">
        <v>476774.79000000004</v>
      </c>
      <c r="F11" s="25">
        <v>462458.42000000004</v>
      </c>
      <c r="G11" s="25">
        <v>494098.02999999997</v>
      </c>
      <c r="H11" s="25">
        <v>530900.16</v>
      </c>
      <c r="I11" s="25">
        <v>510246.16</v>
      </c>
      <c r="J11" s="25">
        <v>567703.43000000005</v>
      </c>
      <c r="K11" s="25">
        <f>+'[1]GASTOS BANCO CENTRAL'!$K$41</f>
        <v>599966.50999999989</v>
      </c>
    </row>
    <row r="12" spans="1:28" ht="30" x14ac:dyDescent="0.25">
      <c r="A12" s="8" t="s">
        <v>9</v>
      </c>
      <c r="B12" s="8"/>
      <c r="C12" s="8"/>
      <c r="D12" s="25">
        <f t="shared" si="0"/>
        <v>1094125.58</v>
      </c>
      <c r="E12" s="21">
        <v>132111.93</v>
      </c>
      <c r="F12" s="25">
        <v>162947.03</v>
      </c>
      <c r="G12" s="25">
        <v>356161.52</v>
      </c>
      <c r="H12" s="25">
        <v>185438</v>
      </c>
      <c r="I12" s="25">
        <v>169506.88</v>
      </c>
      <c r="J12" s="25">
        <v>12792.09</v>
      </c>
      <c r="K12" s="25">
        <f>+'[1]GASTOS BANCO CENTRAL'!$K$49</f>
        <v>75168.13</v>
      </c>
    </row>
    <row r="13" spans="1:28" x14ac:dyDescent="0.25">
      <c r="A13" s="8" t="s">
        <v>10</v>
      </c>
      <c r="B13" s="8"/>
      <c r="C13" s="8"/>
      <c r="D13" s="25">
        <f t="shared" si="0"/>
        <v>5274009.29</v>
      </c>
      <c r="E13" s="21">
        <v>101233.99999999999</v>
      </c>
      <c r="F13" s="25">
        <v>24350</v>
      </c>
      <c r="G13" s="25">
        <v>397728.8</v>
      </c>
      <c r="H13" s="25">
        <v>1365956.1</v>
      </c>
      <c r="I13" s="25">
        <v>1097256.8</v>
      </c>
      <c r="J13" s="25">
        <v>250534.01</v>
      </c>
      <c r="K13" s="25">
        <f>+'[1]GASTOS BANCO CENTRAL'!$K$52</f>
        <v>2036949.58</v>
      </c>
    </row>
    <row r="14" spans="1:28" ht="18" customHeight="1" x14ac:dyDescent="0.25">
      <c r="A14" s="8" t="s">
        <v>11</v>
      </c>
      <c r="B14" s="8"/>
      <c r="C14" s="8"/>
      <c r="D14" s="25">
        <f t="shared" si="0"/>
        <v>252658.87</v>
      </c>
      <c r="E14" s="21">
        <v>43984</v>
      </c>
      <c r="F14" s="25">
        <v>154102</v>
      </c>
      <c r="G14" s="25">
        <v>14693.720000000001</v>
      </c>
      <c r="H14" s="25">
        <v>1341</v>
      </c>
      <c r="I14" s="25">
        <v>5277</v>
      </c>
      <c r="J14" s="25">
        <v>14497.37</v>
      </c>
      <c r="K14" s="25">
        <f>+'[1]GASTOS BANCO CENTRAL'!$K$55</f>
        <v>18763.78</v>
      </c>
    </row>
    <row r="15" spans="1:28" x14ac:dyDescent="0.25">
      <c r="A15" s="8" t="s">
        <v>12</v>
      </c>
      <c r="B15" s="8"/>
      <c r="C15" s="8"/>
      <c r="D15" s="25">
        <f t="shared" si="0"/>
        <v>558824.4</v>
      </c>
      <c r="E15" s="21">
        <v>0</v>
      </c>
      <c r="F15" s="25">
        <v>25370</v>
      </c>
      <c r="G15" s="25">
        <v>0</v>
      </c>
      <c r="H15" s="25">
        <v>530150.40000000002</v>
      </c>
      <c r="I15" s="25">
        <v>0</v>
      </c>
      <c r="J15" s="25">
        <v>3304</v>
      </c>
      <c r="K15" s="25">
        <f>+'[1]GASTOS BANCO CENTRAL'!$K$59</f>
        <v>0</v>
      </c>
    </row>
    <row r="16" spans="1:28" x14ac:dyDescent="0.25">
      <c r="A16" s="8" t="s">
        <v>13</v>
      </c>
      <c r="B16" s="8"/>
      <c r="C16" s="8"/>
      <c r="D16" s="25">
        <f t="shared" si="0"/>
        <v>6366094.8699999992</v>
      </c>
      <c r="E16" s="21">
        <v>799445.02999999991</v>
      </c>
      <c r="F16" s="25">
        <v>935186.87999999989</v>
      </c>
      <c r="G16" s="25">
        <v>918211.09999999986</v>
      </c>
      <c r="H16" s="25">
        <v>890897.15</v>
      </c>
      <c r="I16" s="25">
        <v>914215.73</v>
      </c>
      <c r="J16" s="25">
        <v>965791.18</v>
      </c>
      <c r="K16" s="25">
        <f>+'[1]GASTOS BANCO CENTRAL'!$K$64</f>
        <v>942347.8</v>
      </c>
    </row>
    <row r="17" spans="1:19" ht="60" x14ac:dyDescent="0.25">
      <c r="A17" s="8" t="s">
        <v>14</v>
      </c>
      <c r="B17" s="8"/>
      <c r="C17" s="8"/>
      <c r="D17" s="25">
        <f t="shared" si="0"/>
        <v>2497506.5700000003</v>
      </c>
      <c r="E17" s="21">
        <v>185185.03999999998</v>
      </c>
      <c r="F17" s="25">
        <v>81582.97</v>
      </c>
      <c r="G17" s="25">
        <v>192558.09999999998</v>
      </c>
      <c r="H17" s="25">
        <v>93319.94</v>
      </c>
      <c r="I17" s="25">
        <v>611882.19999999995</v>
      </c>
      <c r="J17" s="25">
        <v>192371.5</v>
      </c>
      <c r="K17" s="25">
        <f>+'[1]GASTOS BANCO CENTRAL'!$K$68</f>
        <v>1140606.82</v>
      </c>
    </row>
    <row r="18" spans="1:19" ht="45" x14ac:dyDescent="0.25">
      <c r="A18" s="8" t="s">
        <v>15</v>
      </c>
      <c r="B18" s="8"/>
      <c r="C18" s="8"/>
      <c r="D18" s="25">
        <f t="shared" si="0"/>
        <v>9754519.5899999999</v>
      </c>
      <c r="E18" s="21">
        <v>819712.96</v>
      </c>
      <c r="F18" s="25">
        <v>679739.21</v>
      </c>
      <c r="G18" s="25">
        <v>1044444.3399999997</v>
      </c>
      <c r="H18" s="25">
        <v>1171483.3799999999</v>
      </c>
      <c r="I18" s="25">
        <v>1648482.69</v>
      </c>
      <c r="J18" s="25">
        <v>1741739.77</v>
      </c>
      <c r="K18" s="25">
        <f>+'[1]GASTOS BANCO CENTRAL'!$K$73</f>
        <v>2648917.2400000002</v>
      </c>
    </row>
    <row r="19" spans="1:19" ht="30" x14ac:dyDescent="0.25">
      <c r="A19" s="8" t="s">
        <v>40</v>
      </c>
      <c r="B19" s="8"/>
      <c r="C19" s="8"/>
      <c r="D19" s="35">
        <f t="shared" si="0"/>
        <v>0</v>
      </c>
      <c r="E19" s="36">
        <v>0</v>
      </c>
      <c r="F19" s="36"/>
      <c r="G19" s="36"/>
      <c r="H19" s="36">
        <v>0</v>
      </c>
      <c r="I19" s="36"/>
      <c r="J19" s="36">
        <v>0</v>
      </c>
      <c r="K19" s="25">
        <v>0</v>
      </c>
    </row>
    <row r="20" spans="1:19" x14ac:dyDescent="0.25">
      <c r="A20" s="3" t="s">
        <v>16</v>
      </c>
      <c r="B20" s="3"/>
      <c r="C20" s="3"/>
      <c r="D20" s="33">
        <f>SUM(E20:P20)</f>
        <v>6851398.9399999995</v>
      </c>
      <c r="E20" s="17">
        <f>SUM(E21:E29)</f>
        <v>835030.30999999994</v>
      </c>
      <c r="F20" s="17">
        <f t="shared" ref="F20:G20" si="7">SUM(F21:F29)</f>
        <v>1860888.46</v>
      </c>
      <c r="G20" s="17">
        <f t="shared" si="7"/>
        <v>654569.74</v>
      </c>
      <c r="H20" s="17">
        <f>SUM(H21:H29)</f>
        <v>558554.12</v>
      </c>
      <c r="I20" s="17">
        <f t="shared" ref="I20:P20" si="8">SUM(I21:I29)</f>
        <v>582271.11</v>
      </c>
      <c r="J20" s="17">
        <f t="shared" si="8"/>
        <v>707961.42</v>
      </c>
      <c r="K20" s="17">
        <f t="shared" si="8"/>
        <v>1652123.7799999998</v>
      </c>
      <c r="L20" s="17">
        <f t="shared" si="8"/>
        <v>0</v>
      </c>
      <c r="M20" s="17">
        <f>SUM(M21:M29)</f>
        <v>0</v>
      </c>
      <c r="N20" s="17">
        <f t="shared" si="8"/>
        <v>0</v>
      </c>
      <c r="O20" s="17">
        <f t="shared" si="8"/>
        <v>0</v>
      </c>
      <c r="P20" s="17">
        <f t="shared" si="8"/>
        <v>0</v>
      </c>
      <c r="Q20" s="4"/>
      <c r="R20" s="4"/>
      <c r="S20" s="4"/>
    </row>
    <row r="21" spans="1:19" ht="30" x14ac:dyDescent="0.25">
      <c r="A21" s="8" t="s">
        <v>17</v>
      </c>
      <c r="B21" s="8"/>
      <c r="C21" s="8"/>
      <c r="D21" s="25">
        <f t="shared" si="0"/>
        <v>1960784.17</v>
      </c>
      <c r="E21" s="21">
        <v>265839.40999999997</v>
      </c>
      <c r="F21" s="25">
        <v>457898.57</v>
      </c>
      <c r="G21" s="25">
        <v>170254.23</v>
      </c>
      <c r="H21" s="25">
        <v>78539.13</v>
      </c>
      <c r="I21" s="25">
        <v>120755.99</v>
      </c>
      <c r="J21" s="25">
        <v>199349.17</v>
      </c>
      <c r="K21" s="25">
        <f>+'[1]GASTOS BANCO CENTRAL'!$K$91</f>
        <v>668147.67000000004</v>
      </c>
    </row>
    <row r="22" spans="1:19" x14ac:dyDescent="0.25">
      <c r="A22" s="8" t="s">
        <v>18</v>
      </c>
      <c r="B22" s="8"/>
      <c r="C22" s="8"/>
      <c r="D22" s="25">
        <f t="shared" si="0"/>
        <v>176852.5</v>
      </c>
      <c r="E22" s="21">
        <v>0</v>
      </c>
      <c r="H22" s="25">
        <v>0</v>
      </c>
      <c r="K22" s="25">
        <f>+'[1]GASTOS BANCO CENTRAL'!$K$94</f>
        <v>176852.5</v>
      </c>
    </row>
    <row r="23" spans="1:19" ht="30" x14ac:dyDescent="0.25">
      <c r="A23" s="8" t="s">
        <v>19</v>
      </c>
      <c r="B23" s="8"/>
      <c r="C23" s="8"/>
      <c r="D23" s="25">
        <f t="shared" si="0"/>
        <v>49392</v>
      </c>
      <c r="E23" s="21">
        <v>0</v>
      </c>
      <c r="G23" s="25">
        <v>40092</v>
      </c>
      <c r="H23" s="25">
        <v>3100</v>
      </c>
      <c r="I23" s="25">
        <v>3100</v>
      </c>
      <c r="K23" s="25">
        <f>+'[1]GASTOS BANCO CENTRAL'!$K$96</f>
        <v>3100</v>
      </c>
    </row>
    <row r="24" spans="1:19" ht="30" x14ac:dyDescent="0.25">
      <c r="A24" s="8" t="s">
        <v>20</v>
      </c>
      <c r="B24" s="8"/>
      <c r="C24" s="8"/>
      <c r="D24" s="25">
        <f t="shared" si="0"/>
        <v>0</v>
      </c>
      <c r="E24" s="21">
        <v>0</v>
      </c>
      <c r="H24" s="25">
        <v>0</v>
      </c>
    </row>
    <row r="25" spans="1:19" ht="30" x14ac:dyDescent="0.25">
      <c r="A25" s="8" t="s">
        <v>21</v>
      </c>
      <c r="B25" s="8"/>
      <c r="C25" s="8"/>
      <c r="D25" s="25">
        <f t="shared" si="0"/>
        <v>0</v>
      </c>
      <c r="E25" s="21">
        <v>0</v>
      </c>
      <c r="H25" s="25">
        <v>0</v>
      </c>
    </row>
    <row r="26" spans="1:19" ht="30" x14ac:dyDescent="0.25">
      <c r="A26" s="8" t="s">
        <v>22</v>
      </c>
      <c r="B26" s="8"/>
      <c r="C26" s="8"/>
      <c r="D26" s="25">
        <f t="shared" si="0"/>
        <v>0</v>
      </c>
      <c r="E26" s="21">
        <v>0</v>
      </c>
      <c r="H26" s="25">
        <v>0</v>
      </c>
    </row>
    <row r="27" spans="1:19" ht="45" x14ac:dyDescent="0.25">
      <c r="A27" s="8" t="s">
        <v>23</v>
      </c>
      <c r="B27" s="8"/>
      <c r="C27" s="8"/>
      <c r="D27" s="25">
        <f t="shared" si="0"/>
        <v>3992590.1</v>
      </c>
      <c r="E27" s="21">
        <v>442402</v>
      </c>
      <c r="F27" s="25">
        <v>1217595</v>
      </c>
      <c r="G27" s="25">
        <v>435999</v>
      </c>
      <c r="H27" s="25">
        <v>472245</v>
      </c>
      <c r="I27" s="25">
        <v>446220</v>
      </c>
      <c r="J27" s="25">
        <v>500879.1</v>
      </c>
      <c r="K27" s="25">
        <f>+'[1]GASTOS BANCO CENTRAL'!$K$104</f>
        <v>477250</v>
      </c>
    </row>
    <row r="28" spans="1:19" ht="45" x14ac:dyDescent="0.25">
      <c r="A28" s="8" t="s">
        <v>41</v>
      </c>
      <c r="B28" s="8"/>
      <c r="C28" s="8"/>
      <c r="D28" s="25">
        <f t="shared" si="0"/>
        <v>0</v>
      </c>
      <c r="E28" s="21">
        <v>0</v>
      </c>
      <c r="F28" s="25">
        <v>0</v>
      </c>
      <c r="H28" s="25">
        <v>0</v>
      </c>
    </row>
    <row r="29" spans="1:19" x14ac:dyDescent="0.25">
      <c r="A29" s="8" t="s">
        <v>24</v>
      </c>
      <c r="B29" s="8"/>
      <c r="C29" s="8"/>
      <c r="D29" s="25">
        <f t="shared" si="0"/>
        <v>671780.16999999993</v>
      </c>
      <c r="E29" s="21">
        <v>126788.9</v>
      </c>
      <c r="F29" s="25">
        <v>185394.88999999998</v>
      </c>
      <c r="G29" s="25">
        <v>8224.51</v>
      </c>
      <c r="H29" s="25">
        <v>4669.99</v>
      </c>
      <c r="I29" s="25">
        <v>12195.12</v>
      </c>
      <c r="J29" s="25">
        <v>7733.15</v>
      </c>
      <c r="K29" s="25">
        <f>+'[1]GASTOS BANCO CENTRAL'!$K$109</f>
        <v>326773.61</v>
      </c>
    </row>
    <row r="30" spans="1:19" x14ac:dyDescent="0.25">
      <c r="A30" s="3" t="s">
        <v>25</v>
      </c>
      <c r="B30" s="3"/>
      <c r="C30" s="3"/>
      <c r="D30" s="33">
        <f>SUM(E30:P30)</f>
        <v>7106850.8700000001</v>
      </c>
      <c r="E30" s="17">
        <f>SUM(E31:E37)</f>
        <v>898999.96</v>
      </c>
      <c r="F30" s="17">
        <f t="shared" ref="F30:G30" si="9">SUM(F31:F37)</f>
        <v>890333.28999999992</v>
      </c>
      <c r="G30" s="17">
        <f t="shared" si="9"/>
        <v>958333.28999999992</v>
      </c>
      <c r="H30" s="17">
        <f>SUM(H31:H37)</f>
        <v>1065717.21</v>
      </c>
      <c r="I30" s="17">
        <f t="shared" ref="I30:P30" si="10">SUM(I31:I37)</f>
        <v>978999.96</v>
      </c>
      <c r="J30" s="17">
        <f t="shared" si="10"/>
        <v>1384467.2</v>
      </c>
      <c r="K30" s="17">
        <f t="shared" si="10"/>
        <v>929999.96</v>
      </c>
      <c r="L30" s="17">
        <f t="shared" si="10"/>
        <v>0</v>
      </c>
      <c r="M30" s="17">
        <f t="shared" si="10"/>
        <v>0</v>
      </c>
      <c r="N30" s="17">
        <f t="shared" si="10"/>
        <v>0</v>
      </c>
      <c r="O30" s="17">
        <f t="shared" si="10"/>
        <v>0</v>
      </c>
      <c r="P30" s="17">
        <f t="shared" si="10"/>
        <v>0</v>
      </c>
    </row>
    <row r="31" spans="1:19" ht="30" x14ac:dyDescent="0.25">
      <c r="A31" s="8" t="s">
        <v>26</v>
      </c>
      <c r="B31" s="8"/>
      <c r="C31" s="8"/>
      <c r="D31" s="25">
        <f t="shared" si="0"/>
        <v>7106850.8700000001</v>
      </c>
      <c r="E31" s="21">
        <v>898999.96</v>
      </c>
      <c r="F31" s="25">
        <v>890333.28999999992</v>
      </c>
      <c r="G31" s="25">
        <v>958333.28999999992</v>
      </c>
      <c r="H31" s="25">
        <v>1065717.21</v>
      </c>
      <c r="I31" s="25">
        <v>978999.96</v>
      </c>
      <c r="J31" s="25">
        <v>1384467.2</v>
      </c>
      <c r="K31" s="25">
        <f>+'[1]GASTOS BANCO CENTRAL'!$K$115</f>
        <v>929999.96</v>
      </c>
    </row>
    <row r="32" spans="1:19" ht="45" x14ac:dyDescent="0.25">
      <c r="A32" s="8" t="s">
        <v>42</v>
      </c>
      <c r="B32" s="8"/>
      <c r="C32" s="8"/>
      <c r="D32" s="25">
        <f t="shared" si="0"/>
        <v>0</v>
      </c>
      <c r="E32" s="21"/>
      <c r="G32" s="25">
        <v>0</v>
      </c>
      <c r="H32" s="25">
        <v>0</v>
      </c>
    </row>
    <row r="33" spans="1:16" ht="45" x14ac:dyDescent="0.25">
      <c r="A33" s="8" t="s">
        <v>43</v>
      </c>
      <c r="B33" s="8"/>
      <c r="C33" s="8"/>
      <c r="D33" s="25">
        <f t="shared" si="0"/>
        <v>0</v>
      </c>
      <c r="E33" s="21"/>
      <c r="G33" s="25">
        <v>0</v>
      </c>
      <c r="H33" s="25">
        <v>0</v>
      </c>
    </row>
    <row r="34" spans="1:16" ht="45" x14ac:dyDescent="0.25">
      <c r="A34" s="8" t="s">
        <v>44</v>
      </c>
      <c r="B34" s="8"/>
      <c r="C34" s="8"/>
      <c r="D34" s="25">
        <f t="shared" si="0"/>
        <v>0</v>
      </c>
      <c r="E34" s="21"/>
      <c r="G34" s="25">
        <v>0</v>
      </c>
      <c r="H34" s="25">
        <v>0</v>
      </c>
    </row>
    <row r="35" spans="1:16" ht="45" x14ac:dyDescent="0.25">
      <c r="A35" s="8" t="s">
        <v>45</v>
      </c>
      <c r="B35" s="8"/>
      <c r="C35" s="8"/>
      <c r="D35" s="25">
        <f t="shared" si="0"/>
        <v>0</v>
      </c>
      <c r="E35" s="21"/>
      <c r="H35" s="25">
        <v>0</v>
      </c>
    </row>
    <row r="36" spans="1:16" ht="30" x14ac:dyDescent="0.25">
      <c r="A36" s="8" t="s">
        <v>27</v>
      </c>
      <c r="B36" s="8"/>
      <c r="C36" s="8"/>
      <c r="D36" s="25">
        <f t="shared" si="0"/>
        <v>0</v>
      </c>
      <c r="E36" s="21"/>
      <c r="H36" s="25">
        <v>0</v>
      </c>
    </row>
    <row r="37" spans="1:16" ht="45" x14ac:dyDescent="0.25">
      <c r="A37" s="8" t="s">
        <v>46</v>
      </c>
      <c r="B37" s="8"/>
      <c r="C37" s="8"/>
      <c r="D37" s="25">
        <f t="shared" si="0"/>
        <v>0</v>
      </c>
      <c r="E37" s="21"/>
      <c r="H37" s="25">
        <v>0</v>
      </c>
    </row>
    <row r="38" spans="1:16" x14ac:dyDescent="0.25">
      <c r="A38" s="3" t="s">
        <v>47</v>
      </c>
      <c r="B38" s="3"/>
      <c r="C38" s="3"/>
      <c r="D38" s="33">
        <f t="shared" si="0"/>
        <v>0</v>
      </c>
      <c r="E38" s="17">
        <f>SUM(E39:E45)</f>
        <v>0</v>
      </c>
      <c r="F38" s="17">
        <v>0</v>
      </c>
      <c r="G38" s="17">
        <v>0</v>
      </c>
      <c r="H38" s="17">
        <v>0</v>
      </c>
      <c r="I38" s="17">
        <f t="shared" ref="I38:P38" si="11">SUM(I39:I45)</f>
        <v>0</v>
      </c>
      <c r="J38" s="17">
        <f t="shared" si="11"/>
        <v>0</v>
      </c>
      <c r="K38" s="17">
        <f t="shared" si="11"/>
        <v>0</v>
      </c>
      <c r="L38" s="17">
        <f t="shared" si="11"/>
        <v>0</v>
      </c>
      <c r="M38" s="17">
        <f t="shared" si="11"/>
        <v>0</v>
      </c>
      <c r="N38" s="17">
        <f t="shared" si="11"/>
        <v>0</v>
      </c>
      <c r="O38" s="17">
        <f t="shared" si="11"/>
        <v>0</v>
      </c>
      <c r="P38" s="17">
        <f t="shared" si="11"/>
        <v>0</v>
      </c>
    </row>
    <row r="39" spans="1:16" ht="30" x14ac:dyDescent="0.25">
      <c r="A39" s="8" t="s">
        <v>48</v>
      </c>
      <c r="B39" s="8"/>
      <c r="C39" s="8"/>
      <c r="D39" s="25">
        <f t="shared" si="0"/>
        <v>0</v>
      </c>
      <c r="E39" s="21"/>
      <c r="H39" s="25">
        <v>0</v>
      </c>
    </row>
    <row r="40" spans="1:16" ht="45" x14ac:dyDescent="0.25">
      <c r="A40" s="8" t="s">
        <v>49</v>
      </c>
      <c r="B40" s="8"/>
      <c r="C40" s="8"/>
      <c r="D40" s="25">
        <f t="shared" si="0"/>
        <v>0</v>
      </c>
      <c r="E40" s="21"/>
      <c r="H40" s="25">
        <v>0</v>
      </c>
    </row>
    <row r="41" spans="1:16" ht="45" x14ac:dyDescent="0.25">
      <c r="A41" s="8" t="s">
        <v>50</v>
      </c>
      <c r="B41" s="8"/>
      <c r="C41" s="8"/>
      <c r="D41" s="25">
        <f t="shared" si="0"/>
        <v>0</v>
      </c>
      <c r="E41" s="21"/>
      <c r="H41" s="25">
        <v>0</v>
      </c>
    </row>
    <row r="42" spans="1:16" ht="45" x14ac:dyDescent="0.25">
      <c r="A42" s="8" t="s">
        <v>51</v>
      </c>
      <c r="B42" s="8"/>
      <c r="C42" s="8"/>
      <c r="D42" s="25">
        <f t="shared" si="0"/>
        <v>0</v>
      </c>
      <c r="E42" s="21"/>
      <c r="H42" s="25">
        <v>0</v>
      </c>
    </row>
    <row r="43" spans="1:16" ht="45" x14ac:dyDescent="0.25">
      <c r="A43" s="8" t="s">
        <v>52</v>
      </c>
      <c r="B43" s="8"/>
      <c r="C43" s="8"/>
      <c r="D43" s="25">
        <f t="shared" si="0"/>
        <v>0</v>
      </c>
      <c r="E43" s="21"/>
      <c r="H43" s="25">
        <v>0</v>
      </c>
    </row>
    <row r="44" spans="1:16" ht="30" x14ac:dyDescent="0.25">
      <c r="A44" s="8" t="s">
        <v>53</v>
      </c>
      <c r="B44" s="8"/>
      <c r="C44" s="8"/>
      <c r="D44" s="25">
        <f t="shared" si="0"/>
        <v>0</v>
      </c>
      <c r="E44" s="21"/>
      <c r="H44" s="25">
        <v>0</v>
      </c>
    </row>
    <row r="45" spans="1:16" ht="45" x14ac:dyDescent="0.25">
      <c r="A45" s="8" t="s">
        <v>54</v>
      </c>
      <c r="B45" s="8"/>
      <c r="C45" s="8"/>
      <c r="D45" s="25">
        <f t="shared" si="0"/>
        <v>0</v>
      </c>
      <c r="E45" s="21"/>
      <c r="H45" s="25">
        <v>0</v>
      </c>
    </row>
    <row r="46" spans="1:16" ht="30" x14ac:dyDescent="0.25">
      <c r="A46" s="3" t="s">
        <v>28</v>
      </c>
      <c r="B46" s="3"/>
      <c r="C46" s="3"/>
      <c r="D46" s="33">
        <f>SUM(E46:P46)</f>
        <v>1189646.44</v>
      </c>
      <c r="E46" s="17">
        <f>SUM(E47:E55)</f>
        <v>0</v>
      </c>
      <c r="F46" s="17">
        <f t="shared" ref="F46:G46" si="12">SUM(F47:F55)</f>
        <v>12200</v>
      </c>
      <c r="G46" s="17">
        <f t="shared" si="12"/>
        <v>0</v>
      </c>
      <c r="H46" s="17">
        <f>SUM(H47:H55)</f>
        <v>288509.17000000004</v>
      </c>
      <c r="I46" s="17">
        <f t="shared" ref="I46:P46" si="13">SUM(I47:I55)</f>
        <v>235236.53999999998</v>
      </c>
      <c r="J46" s="17">
        <f t="shared" si="13"/>
        <v>11329.73</v>
      </c>
      <c r="K46" s="17">
        <f t="shared" si="13"/>
        <v>642371</v>
      </c>
      <c r="L46" s="17">
        <f t="shared" si="13"/>
        <v>0</v>
      </c>
      <c r="M46" s="17">
        <f t="shared" si="13"/>
        <v>0</v>
      </c>
      <c r="N46" s="17">
        <f t="shared" si="13"/>
        <v>0</v>
      </c>
      <c r="O46" s="17">
        <f t="shared" si="13"/>
        <v>0</v>
      </c>
      <c r="P46" s="17">
        <f t="shared" si="13"/>
        <v>0</v>
      </c>
    </row>
    <row r="47" spans="1:16" x14ac:dyDescent="0.25">
      <c r="A47" s="8" t="s">
        <v>29</v>
      </c>
      <c r="B47" s="8"/>
      <c r="C47" s="8"/>
      <c r="D47" s="25">
        <f t="shared" ref="D47:D67" si="14">SUM(E47:P47)</f>
        <v>968816.54</v>
      </c>
      <c r="E47" s="21"/>
      <c r="H47" s="25">
        <v>192516.17</v>
      </c>
      <c r="I47" s="25">
        <v>122599.64</v>
      </c>
      <c r="J47" s="25">
        <v>11329.73</v>
      </c>
      <c r="K47" s="25">
        <f>+'[1]GASTOS BANCO CENTRAL'!$K$139</f>
        <v>642371</v>
      </c>
    </row>
    <row r="48" spans="1:16" ht="30" x14ac:dyDescent="0.25">
      <c r="A48" s="8" t="s">
        <v>30</v>
      </c>
      <c r="B48" s="8"/>
      <c r="C48" s="8"/>
      <c r="D48" s="25">
        <f t="shared" si="14"/>
        <v>0</v>
      </c>
      <c r="E48" s="21"/>
      <c r="H48" s="25">
        <v>0</v>
      </c>
    </row>
    <row r="49" spans="1:16" ht="30" x14ac:dyDescent="0.25">
      <c r="A49" s="8" t="s">
        <v>31</v>
      </c>
      <c r="B49" s="8"/>
      <c r="C49" s="8"/>
      <c r="D49" s="25">
        <f t="shared" si="14"/>
        <v>0</v>
      </c>
      <c r="E49" s="21"/>
      <c r="H49" s="25">
        <v>0</v>
      </c>
    </row>
    <row r="50" spans="1:16" ht="45" x14ac:dyDescent="0.25">
      <c r="A50" s="8" t="s">
        <v>32</v>
      </c>
      <c r="B50" s="8"/>
      <c r="C50" s="8"/>
      <c r="D50" s="25">
        <f t="shared" si="14"/>
        <v>95993</v>
      </c>
      <c r="E50" s="21"/>
      <c r="H50" s="25">
        <v>95993</v>
      </c>
    </row>
    <row r="51" spans="1:16" ht="30" x14ac:dyDescent="0.25">
      <c r="A51" s="8" t="s">
        <v>33</v>
      </c>
      <c r="B51" s="8"/>
      <c r="C51" s="8"/>
      <c r="D51" s="25">
        <f t="shared" si="14"/>
        <v>124836.9</v>
      </c>
      <c r="E51" s="21"/>
      <c r="F51" s="25">
        <v>12200</v>
      </c>
      <c r="I51" s="25">
        <v>112636.9</v>
      </c>
    </row>
    <row r="52" spans="1:16" ht="30" x14ac:dyDescent="0.25">
      <c r="A52" s="8" t="s">
        <v>55</v>
      </c>
      <c r="B52" s="8"/>
      <c r="C52" s="8"/>
      <c r="D52" s="25">
        <f t="shared" si="14"/>
        <v>0</v>
      </c>
      <c r="E52" s="21"/>
    </row>
    <row r="53" spans="1:16" ht="30" x14ac:dyDescent="0.25">
      <c r="A53" s="8" t="s">
        <v>56</v>
      </c>
      <c r="B53" s="8"/>
      <c r="C53" s="8"/>
      <c r="D53" s="25">
        <f t="shared" si="14"/>
        <v>0</v>
      </c>
      <c r="E53" s="21"/>
    </row>
    <row r="54" spans="1:16" x14ac:dyDescent="0.25">
      <c r="A54" s="8" t="s">
        <v>34</v>
      </c>
      <c r="B54" s="8"/>
      <c r="C54" s="8"/>
      <c r="D54" s="25">
        <f t="shared" si="14"/>
        <v>0</v>
      </c>
      <c r="E54" s="21"/>
    </row>
    <row r="55" spans="1:16" ht="45" x14ac:dyDescent="0.25">
      <c r="A55" s="8" t="s">
        <v>57</v>
      </c>
      <c r="B55" s="8"/>
      <c r="C55" s="8"/>
      <c r="D55" s="25">
        <f t="shared" si="14"/>
        <v>0</v>
      </c>
      <c r="E55" s="21"/>
    </row>
    <row r="56" spans="1:16" x14ac:dyDescent="0.25">
      <c r="A56" s="3" t="s">
        <v>58</v>
      </c>
      <c r="B56" s="3"/>
      <c r="C56" s="3"/>
      <c r="D56" s="33">
        <f t="shared" si="14"/>
        <v>4360610.1300000008</v>
      </c>
      <c r="E56" s="17">
        <f>SUM(E57:E60)</f>
        <v>0</v>
      </c>
      <c r="F56" s="17">
        <f t="shared" ref="F56:I56" si="15">SUM(F57:F60)</f>
        <v>0</v>
      </c>
      <c r="G56" s="17">
        <f t="shared" si="15"/>
        <v>31732.599999999995</v>
      </c>
      <c r="H56" s="17">
        <f>SUM(H57:H60)</f>
        <v>0</v>
      </c>
      <c r="I56" s="17">
        <f t="shared" si="15"/>
        <v>2359174.4300000002</v>
      </c>
      <c r="J56" s="17">
        <f t="shared" ref="J56:P56" si="16">SUM(J57:J60)</f>
        <v>1969703.1</v>
      </c>
      <c r="K56" s="17">
        <f t="shared" si="16"/>
        <v>0</v>
      </c>
      <c r="L56" s="17">
        <f t="shared" si="16"/>
        <v>0</v>
      </c>
      <c r="M56" s="17">
        <f t="shared" si="16"/>
        <v>0</v>
      </c>
      <c r="N56" s="17">
        <f t="shared" si="16"/>
        <v>0</v>
      </c>
      <c r="O56" s="17">
        <f t="shared" si="16"/>
        <v>0</v>
      </c>
      <c r="P56" s="17">
        <f t="shared" si="16"/>
        <v>0</v>
      </c>
    </row>
    <row r="57" spans="1:16" x14ac:dyDescent="0.25">
      <c r="A57" s="8" t="s">
        <v>59</v>
      </c>
      <c r="B57" s="8"/>
      <c r="C57" s="8"/>
      <c r="D57" s="25">
        <f t="shared" si="14"/>
        <v>0</v>
      </c>
      <c r="E57" s="21"/>
      <c r="F57" s="25">
        <v>0</v>
      </c>
      <c r="G57" s="25">
        <v>0</v>
      </c>
      <c r="H57" s="25">
        <v>0</v>
      </c>
      <c r="J57" s="25">
        <v>0</v>
      </c>
      <c r="K57" s="25">
        <v>0</v>
      </c>
    </row>
    <row r="58" spans="1:16" x14ac:dyDescent="0.25">
      <c r="A58" s="8" t="s">
        <v>60</v>
      </c>
      <c r="B58" s="8"/>
      <c r="C58" s="8"/>
      <c r="D58" s="25">
        <f t="shared" si="14"/>
        <v>4360610.1300000008</v>
      </c>
      <c r="E58" s="21"/>
      <c r="G58" s="25">
        <v>31732.599999999995</v>
      </c>
      <c r="H58" s="25">
        <v>0</v>
      </c>
      <c r="I58" s="25">
        <v>2359174.4300000002</v>
      </c>
      <c r="J58" s="25">
        <v>1969703.1</v>
      </c>
    </row>
    <row r="59" spans="1:16" ht="30" x14ac:dyDescent="0.25">
      <c r="A59" s="8" t="s">
        <v>61</v>
      </c>
      <c r="B59" s="8"/>
      <c r="C59" s="8"/>
      <c r="D59" s="25">
        <f t="shared" si="14"/>
        <v>0</v>
      </c>
      <c r="E59" s="21"/>
      <c r="H59" s="25">
        <v>0</v>
      </c>
    </row>
    <row r="60" spans="1:16" ht="60" x14ac:dyDescent="0.25">
      <c r="A60" s="8" t="s">
        <v>62</v>
      </c>
      <c r="B60" s="8"/>
      <c r="C60" s="8"/>
      <c r="D60" s="25">
        <f t="shared" si="14"/>
        <v>0</v>
      </c>
      <c r="E60" s="21"/>
      <c r="H60" s="25">
        <v>0</v>
      </c>
    </row>
    <row r="61" spans="1:16" ht="30" x14ac:dyDescent="0.25">
      <c r="A61" s="3" t="s">
        <v>63</v>
      </c>
      <c r="B61" s="3"/>
      <c r="C61" s="3"/>
      <c r="D61" s="25">
        <f t="shared" si="14"/>
        <v>0</v>
      </c>
      <c r="E61" s="17"/>
      <c r="F61" s="17"/>
      <c r="G61" s="17"/>
      <c r="H61" s="17">
        <v>0</v>
      </c>
      <c r="I61" s="17">
        <v>0</v>
      </c>
      <c r="J61" s="17"/>
      <c r="K61" s="17"/>
      <c r="L61" s="17"/>
      <c r="M61" s="17"/>
      <c r="N61" s="17"/>
      <c r="O61" s="17"/>
      <c r="P61" s="17"/>
    </row>
    <row r="62" spans="1:16" x14ac:dyDescent="0.25">
      <c r="A62" s="8" t="s">
        <v>64</v>
      </c>
      <c r="B62" s="8"/>
      <c r="C62" s="8"/>
      <c r="D62" s="25">
        <f t="shared" si="14"/>
        <v>0</v>
      </c>
      <c r="E62" s="21"/>
    </row>
    <row r="63" spans="1:16" ht="45" x14ac:dyDescent="0.25">
      <c r="A63" s="8" t="s">
        <v>65</v>
      </c>
      <c r="B63" s="8"/>
      <c r="C63" s="8"/>
      <c r="D63" s="25">
        <f t="shared" si="14"/>
        <v>0</v>
      </c>
      <c r="E63" s="21"/>
    </row>
    <row r="64" spans="1:16" x14ac:dyDescent="0.25">
      <c r="A64" s="3" t="s">
        <v>66</v>
      </c>
      <c r="B64" s="3"/>
      <c r="C64" s="3"/>
      <c r="D64" s="25">
        <f t="shared" si="14"/>
        <v>0</v>
      </c>
      <c r="E64" s="40" t="s">
        <v>111</v>
      </c>
      <c r="F64" s="17">
        <v>0</v>
      </c>
      <c r="G64" s="17">
        <v>0</v>
      </c>
      <c r="H64" s="17">
        <v>0</v>
      </c>
      <c r="I64" s="17">
        <v>0</v>
      </c>
      <c r="J64" s="17"/>
      <c r="K64" s="17"/>
      <c r="L64" s="17"/>
      <c r="M64" s="17"/>
      <c r="N64" s="17"/>
      <c r="O64" s="17"/>
      <c r="P64" s="17"/>
    </row>
    <row r="65" spans="1:16" ht="30" x14ac:dyDescent="0.25">
      <c r="A65" s="8" t="s">
        <v>67</v>
      </c>
      <c r="B65" s="8"/>
      <c r="C65" s="8"/>
      <c r="D65" s="25">
        <f t="shared" si="14"/>
        <v>0</v>
      </c>
      <c r="E65" s="21"/>
    </row>
    <row r="66" spans="1:16" ht="30" x14ac:dyDescent="0.25">
      <c r="A66" s="8" t="s">
        <v>68</v>
      </c>
      <c r="B66" s="8"/>
      <c r="C66" s="8"/>
      <c r="D66" s="25">
        <f t="shared" si="14"/>
        <v>0</v>
      </c>
      <c r="E66" s="21"/>
    </row>
    <row r="67" spans="1:16" ht="45" x14ac:dyDescent="0.25">
      <c r="A67" s="8" t="s">
        <v>69</v>
      </c>
      <c r="B67" s="8"/>
      <c r="C67" s="8"/>
      <c r="D67" s="25">
        <f t="shared" si="14"/>
        <v>0</v>
      </c>
      <c r="E67" s="21"/>
    </row>
    <row r="68" spans="1:16" x14ac:dyDescent="0.25">
      <c r="A68" s="10" t="s">
        <v>35</v>
      </c>
      <c r="B68" s="10"/>
      <c r="C68" s="10"/>
      <c r="D68" s="42">
        <f>+D64+D61+D56+D46+D38+D30+D20+D10+D4</f>
        <v>322375208.29000002</v>
      </c>
      <c r="E68" s="43">
        <f>+E4+E10+E20+E30+E38+E46+E56</f>
        <v>42080986.230000004</v>
      </c>
      <c r="F68" s="44">
        <f t="shared" ref="F68:G68" si="17">+F64+F61+F56+F46+F38+F30+F20+F10+F4</f>
        <v>41023266.799999997</v>
      </c>
      <c r="G68" s="44">
        <f t="shared" si="17"/>
        <v>44750853.460000001</v>
      </c>
      <c r="H68" s="44">
        <f>+H64+H61+H56+H46+H38+H30+H20+H10+H4</f>
        <v>43640868.410000004</v>
      </c>
      <c r="I68" s="44">
        <f t="shared" ref="I68:P68" si="18">+I64+I61+I56+I46+I38+I30+I20+I10+I4</f>
        <v>49383387.809999995</v>
      </c>
      <c r="J68" s="44">
        <f t="shared" si="18"/>
        <v>46104313.010000005</v>
      </c>
      <c r="K68" s="23">
        <f t="shared" si="18"/>
        <v>55391532.57</v>
      </c>
      <c r="L68" s="23">
        <f t="shared" si="18"/>
        <v>0</v>
      </c>
      <c r="M68" s="23">
        <f t="shared" si="18"/>
        <v>0</v>
      </c>
      <c r="N68" s="23">
        <f t="shared" si="18"/>
        <v>0</v>
      </c>
      <c r="O68" s="23">
        <f t="shared" si="18"/>
        <v>0</v>
      </c>
      <c r="P68" s="23">
        <f t="shared" si="18"/>
        <v>0</v>
      </c>
    </row>
    <row r="69" spans="1:16" x14ac:dyDescent="0.25">
      <c r="A69" s="5"/>
      <c r="B69" s="5"/>
      <c r="C69" s="5"/>
      <c r="E69" s="21"/>
    </row>
    <row r="70" spans="1:16" x14ac:dyDescent="0.25">
      <c r="A70" s="1" t="s">
        <v>70</v>
      </c>
      <c r="B70" s="1"/>
      <c r="C70" s="1"/>
      <c r="D70" s="2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</row>
    <row r="71" spans="1:16" s="34" customFormat="1" ht="30" x14ac:dyDescent="0.25">
      <c r="A71" s="3" t="s">
        <v>71</v>
      </c>
      <c r="B71" s="3"/>
      <c r="C71" s="3"/>
      <c r="D71" s="33">
        <f t="shared" ref="D71:D73" si="19">SUM(E71:P71)</f>
        <v>0</v>
      </c>
      <c r="E71" s="33">
        <f t="shared" ref="E71:P71" si="20">SUM(E72:E73)</f>
        <v>0</v>
      </c>
      <c r="F71" s="33">
        <v>0</v>
      </c>
      <c r="G71" s="33">
        <v>0</v>
      </c>
      <c r="H71" s="33">
        <f t="shared" si="20"/>
        <v>0</v>
      </c>
      <c r="I71" s="33">
        <f t="shared" si="20"/>
        <v>0</v>
      </c>
      <c r="J71" s="33">
        <f t="shared" si="20"/>
        <v>0</v>
      </c>
      <c r="K71" s="33">
        <f t="shared" si="20"/>
        <v>0</v>
      </c>
      <c r="L71" s="33">
        <f t="shared" si="20"/>
        <v>0</v>
      </c>
      <c r="M71" s="33">
        <f t="shared" si="20"/>
        <v>0</v>
      </c>
      <c r="N71" s="33">
        <f t="shared" si="20"/>
        <v>0</v>
      </c>
      <c r="O71" s="33">
        <f t="shared" si="20"/>
        <v>0</v>
      </c>
      <c r="P71" s="33">
        <f t="shared" si="20"/>
        <v>0</v>
      </c>
    </row>
    <row r="72" spans="1:16" ht="30" x14ac:dyDescent="0.25">
      <c r="A72" s="8" t="s">
        <v>72</v>
      </c>
      <c r="B72" s="8"/>
      <c r="C72" s="8"/>
      <c r="D72" s="25">
        <f t="shared" si="19"/>
        <v>0</v>
      </c>
      <c r="E72" s="21">
        <v>0</v>
      </c>
      <c r="K72" s="25">
        <v>0</v>
      </c>
      <c r="L72" s="25">
        <v>0</v>
      </c>
    </row>
    <row r="73" spans="1:16" ht="30" x14ac:dyDescent="0.25">
      <c r="A73" s="8" t="s">
        <v>73</v>
      </c>
      <c r="B73" s="8"/>
      <c r="C73" s="8"/>
      <c r="D73" s="25">
        <f t="shared" si="19"/>
        <v>0</v>
      </c>
      <c r="E73" s="21">
        <v>0</v>
      </c>
      <c r="F73" s="25">
        <v>0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</row>
    <row r="74" spans="1:16" s="34" customFormat="1" x14ac:dyDescent="0.25">
      <c r="A74" s="3" t="s">
        <v>74</v>
      </c>
      <c r="B74" s="3"/>
      <c r="C74" s="3"/>
      <c r="D74" s="33">
        <f t="shared" ref="D74:D76" si="21">SUM(E74:P74)</f>
        <v>0</v>
      </c>
      <c r="E74" s="33">
        <f t="shared" ref="E74:P74" si="22">SUM(E75:E76)</f>
        <v>0</v>
      </c>
      <c r="F74" s="33">
        <v>0</v>
      </c>
      <c r="G74" s="33">
        <v>0</v>
      </c>
      <c r="H74" s="33">
        <f t="shared" si="22"/>
        <v>0</v>
      </c>
      <c r="I74" s="33">
        <f t="shared" si="22"/>
        <v>0</v>
      </c>
      <c r="J74" s="33">
        <f t="shared" si="22"/>
        <v>0</v>
      </c>
      <c r="K74" s="33">
        <f t="shared" si="22"/>
        <v>0</v>
      </c>
      <c r="L74" s="33">
        <f t="shared" si="22"/>
        <v>0</v>
      </c>
      <c r="M74" s="33">
        <f t="shared" si="22"/>
        <v>0</v>
      </c>
      <c r="N74" s="33">
        <f t="shared" si="22"/>
        <v>0</v>
      </c>
      <c r="O74" s="33">
        <f t="shared" si="22"/>
        <v>0</v>
      </c>
      <c r="P74" s="33">
        <f t="shared" si="22"/>
        <v>0</v>
      </c>
    </row>
    <row r="75" spans="1:16" ht="30" x14ac:dyDescent="0.25">
      <c r="A75" s="8" t="s">
        <v>75</v>
      </c>
      <c r="B75" s="8"/>
      <c r="C75" s="8"/>
      <c r="D75" s="25">
        <f t="shared" si="21"/>
        <v>0</v>
      </c>
      <c r="E75" s="21">
        <v>0</v>
      </c>
      <c r="F75" s="25">
        <v>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</row>
    <row r="76" spans="1:16" ht="30" x14ac:dyDescent="0.25">
      <c r="A76" s="8" t="s">
        <v>76</v>
      </c>
      <c r="B76" s="8"/>
      <c r="C76" s="8"/>
      <c r="D76" s="25">
        <f t="shared" si="21"/>
        <v>0</v>
      </c>
      <c r="E76" s="21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</row>
    <row r="77" spans="1:16" s="34" customFormat="1" ht="30" x14ac:dyDescent="0.25">
      <c r="A77" s="3" t="s">
        <v>77</v>
      </c>
      <c r="B77" s="3"/>
      <c r="C77" s="3"/>
      <c r="D77" s="33">
        <f t="shared" ref="D77" si="23">SUM(E77:P77)</f>
        <v>0</v>
      </c>
      <c r="E77" s="33">
        <f t="shared" ref="E77:P77" si="24">SUM(E78)</f>
        <v>0</v>
      </c>
      <c r="F77" s="33">
        <v>0</v>
      </c>
      <c r="G77" s="33">
        <v>0</v>
      </c>
      <c r="H77" s="33">
        <f t="shared" si="24"/>
        <v>0</v>
      </c>
      <c r="I77" s="33">
        <f t="shared" si="24"/>
        <v>0</v>
      </c>
      <c r="J77" s="33">
        <f t="shared" si="24"/>
        <v>0</v>
      </c>
      <c r="K77" s="33">
        <f t="shared" si="24"/>
        <v>0</v>
      </c>
      <c r="L77" s="33">
        <f t="shared" si="24"/>
        <v>0</v>
      </c>
      <c r="M77" s="33">
        <f t="shared" si="24"/>
        <v>0</v>
      </c>
      <c r="N77" s="33">
        <f t="shared" si="24"/>
        <v>0</v>
      </c>
      <c r="O77" s="33">
        <f t="shared" si="24"/>
        <v>0</v>
      </c>
      <c r="P77" s="33">
        <f t="shared" si="24"/>
        <v>0</v>
      </c>
    </row>
    <row r="78" spans="1:16" ht="30" x14ac:dyDescent="0.25">
      <c r="A78" s="8" t="s">
        <v>78</v>
      </c>
      <c r="B78" s="8"/>
      <c r="C78" s="8"/>
      <c r="D78" s="25">
        <f>SUM(E78:P78)</f>
        <v>0</v>
      </c>
      <c r="E78" s="21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</row>
    <row r="79" spans="1:16" x14ac:dyDescent="0.25">
      <c r="A79" s="10" t="s">
        <v>79</v>
      </c>
      <c r="B79" s="10"/>
      <c r="C79" s="10"/>
      <c r="D79" s="23">
        <f>D71+D74+D77</f>
        <v>0</v>
      </c>
      <c r="E79" s="23">
        <f t="shared" ref="E79:P79" si="25">E71+E74+E77</f>
        <v>0</v>
      </c>
      <c r="F79" s="23">
        <v>0</v>
      </c>
      <c r="G79" s="23">
        <v>0</v>
      </c>
      <c r="H79" s="23">
        <f t="shared" si="25"/>
        <v>0</v>
      </c>
      <c r="I79" s="23">
        <f t="shared" si="25"/>
        <v>0</v>
      </c>
      <c r="J79" s="23">
        <f t="shared" si="25"/>
        <v>0</v>
      </c>
      <c r="K79" s="23">
        <f t="shared" si="25"/>
        <v>0</v>
      </c>
      <c r="L79" s="23">
        <f t="shared" si="25"/>
        <v>0</v>
      </c>
      <c r="M79" s="23">
        <f t="shared" si="25"/>
        <v>0</v>
      </c>
      <c r="N79" s="23">
        <f t="shared" si="25"/>
        <v>0</v>
      </c>
      <c r="O79" s="23">
        <f t="shared" si="25"/>
        <v>0</v>
      </c>
      <c r="P79" s="23">
        <f t="shared" si="25"/>
        <v>0</v>
      </c>
    </row>
    <row r="81" spans="1:16" ht="31.5" x14ac:dyDescent="0.25">
      <c r="A81" s="11" t="s">
        <v>80</v>
      </c>
      <c r="B81" s="32"/>
      <c r="C81" s="32"/>
      <c r="D81" s="28">
        <f>+D79+D68</f>
        <v>322375208.29000002</v>
      </c>
      <c r="E81" s="45">
        <f>+E79+E68</f>
        <v>42080986.230000004</v>
      </c>
      <c r="F81" s="28">
        <v>41023266.799999997</v>
      </c>
      <c r="G81" s="28">
        <v>44750853.460000001</v>
      </c>
      <c r="H81" s="28">
        <f t="shared" ref="H81:P81" si="26">+H79+H68</f>
        <v>43640868.410000004</v>
      </c>
      <c r="I81" s="28">
        <f t="shared" si="26"/>
        <v>49383387.809999995</v>
      </c>
      <c r="J81" s="28">
        <f t="shared" si="26"/>
        <v>46104313.010000005</v>
      </c>
      <c r="K81" s="28">
        <f t="shared" si="26"/>
        <v>55391532.57</v>
      </c>
      <c r="L81" s="28">
        <f t="shared" si="26"/>
        <v>0</v>
      </c>
      <c r="M81" s="28">
        <f t="shared" si="26"/>
        <v>0</v>
      </c>
      <c r="N81" s="28">
        <f t="shared" si="26"/>
        <v>0</v>
      </c>
      <c r="O81" s="28">
        <f t="shared" si="26"/>
        <v>0</v>
      </c>
      <c r="P81" s="28">
        <f t="shared" si="26"/>
        <v>0</v>
      </c>
    </row>
    <row r="82" spans="1:16" x14ac:dyDescent="0.25">
      <c r="A82" t="s">
        <v>103</v>
      </c>
    </row>
    <row r="83" spans="1:16" x14ac:dyDescent="0.25">
      <c r="A83" t="s">
        <v>113</v>
      </c>
    </row>
    <row r="84" spans="1:16" x14ac:dyDescent="0.25">
      <c r="A84" t="s">
        <v>112</v>
      </c>
    </row>
    <row r="89" spans="1:16" ht="18.75" x14ac:dyDescent="0.3">
      <c r="A89" s="9" t="s">
        <v>93</v>
      </c>
      <c r="B89" s="9"/>
      <c r="C89" s="9"/>
    </row>
    <row r="90" spans="1:16" x14ac:dyDescent="0.25">
      <c r="A90" s="15" t="s">
        <v>95</v>
      </c>
      <c r="B90" s="15"/>
      <c r="C90" s="15"/>
    </row>
    <row r="91" spans="1:16" x14ac:dyDescent="0.25">
      <c r="A91" s="15" t="s">
        <v>96</v>
      </c>
      <c r="B91" s="15"/>
      <c r="C91" s="15"/>
    </row>
    <row r="92" spans="1:16" x14ac:dyDescent="0.25">
      <c r="A92" s="15" t="s">
        <v>94</v>
      </c>
      <c r="B92" s="15"/>
      <c r="C92" s="15"/>
    </row>
    <row r="93" spans="1:16" x14ac:dyDescent="0.25">
      <c r="A93" s="15" t="s">
        <v>97</v>
      </c>
      <c r="B93" s="15"/>
      <c r="C93" s="15"/>
    </row>
    <row r="94" spans="1:16" x14ac:dyDescent="0.25">
      <c r="A94" s="15" t="s">
        <v>98</v>
      </c>
      <c r="B94" s="15"/>
      <c r="C94" s="15"/>
    </row>
    <row r="96" spans="1:16" x14ac:dyDescent="0.25">
      <c r="H96" s="37"/>
    </row>
    <row r="97" spans="1:8" x14ac:dyDescent="0.25">
      <c r="A97" s="15" t="s">
        <v>105</v>
      </c>
      <c r="B97" s="15"/>
      <c r="C97" s="15"/>
      <c r="G97" s="38"/>
      <c r="H97" s="37"/>
    </row>
    <row r="98" spans="1:8" x14ac:dyDescent="0.25">
      <c r="A98" s="15" t="s">
        <v>114</v>
      </c>
      <c r="F98" s="31" t="s">
        <v>109</v>
      </c>
    </row>
    <row r="99" spans="1:8" x14ac:dyDescent="0.25">
      <c r="A99" s="15" t="s">
        <v>108</v>
      </c>
      <c r="F99" s="25" t="s">
        <v>106</v>
      </c>
    </row>
  </sheetData>
  <pageMargins left="0.23622047244094499" right="0.15748031496063" top="0.82677165354330695" bottom="0.59055118110236204" header="0.23622047244094499" footer="0.47244094488188998"/>
  <pageSetup scale="53" fitToHeight="0" orientation="landscape" r:id="rId1"/>
  <headerFooter>
    <oddHeader>&amp;L&amp;D&amp;CDEPARTAMENTO AEROPORTUARIO 
  Año 2021
Ejecución de Gastos y Aplicaciones Financieras
Valores en RD$</oddHeader>
    <oddFooter>&amp;R&amp;9Pág.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Plantilla Presupuesto 2021</vt:lpstr>
      <vt:lpstr>Plantilla Ejecución UAI</vt:lpstr>
      <vt:lpstr>'Plantilla Ejecución UAI'!Títulos_a_imprimir</vt:lpstr>
      <vt:lpstr>'Plantilla Presupuesto 2021'!Títulos_a_imprimir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Jennifer Seijas</cp:lastModifiedBy>
  <cp:lastPrinted>2021-08-09T19:56:00Z</cp:lastPrinted>
  <dcterms:created xsi:type="dcterms:W3CDTF">2018-04-17T18:57:16Z</dcterms:created>
  <dcterms:modified xsi:type="dcterms:W3CDTF">2021-10-08T19:05:45Z</dcterms:modified>
</cp:coreProperties>
</file>