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1\DICIEMBRE 2021\"/>
    </mc:Choice>
  </mc:AlternateContent>
  <bookViews>
    <workbookView xWindow="-120" yWindow="-120" windowWidth="20640" windowHeight="11160" tabRatio="449" activeTab="1"/>
  </bookViews>
  <sheets>
    <sheet name="Plantilla Presupuesto 2021" sheetId="2" r:id="rId1"/>
    <sheet name="Plantilla Ejecución UAI" sheetId="4" r:id="rId2"/>
  </sheets>
  <externalReferences>
    <externalReference r:id="rId3"/>
    <externalReference r:id="rId4"/>
    <externalReference r:id="rId5"/>
  </externalReferences>
  <definedNames>
    <definedName name="_xlnm.Print_Titles" localSheetId="1">'Plantilla Ejecución UAI'!$2:$2</definedName>
    <definedName name="_xlnm.Print_Titles" localSheetId="0">'Plantilla Presupuesto 2021'!$2:$2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8" i="4" l="1"/>
  <c r="R58" i="4"/>
  <c r="Q58" i="4"/>
  <c r="G58" i="4" l="1"/>
  <c r="S31" i="4"/>
  <c r="S29" i="4"/>
  <c r="S27" i="4"/>
  <c r="S25" i="4"/>
  <c r="S23" i="4"/>
  <c r="S21" i="4"/>
  <c r="S18" i="4"/>
  <c r="S17" i="4"/>
  <c r="S16" i="4"/>
  <c r="S15" i="4"/>
  <c r="S14" i="4"/>
  <c r="S13" i="4"/>
  <c r="S12" i="4"/>
  <c r="S11" i="4"/>
  <c r="S9" i="4"/>
  <c r="S8" i="4"/>
  <c r="S7" i="4"/>
  <c r="S6" i="4"/>
  <c r="S5" i="4"/>
  <c r="R54" i="4" l="1"/>
  <c r="R31" i="4"/>
  <c r="R29" i="4"/>
  <c r="R27" i="4"/>
  <c r="R24" i="4"/>
  <c r="R23" i="4"/>
  <c r="R22" i="4"/>
  <c r="R21" i="4"/>
  <c r="R18" i="4"/>
  <c r="R17" i="4"/>
  <c r="R16" i="4"/>
  <c r="R15" i="4"/>
  <c r="R14" i="4"/>
  <c r="R13" i="4"/>
  <c r="R12" i="4"/>
  <c r="R11" i="4"/>
  <c r="R9" i="4"/>
  <c r="R8" i="4"/>
  <c r="R7" i="4"/>
  <c r="R6" i="4"/>
  <c r="R5" i="4"/>
  <c r="F10" i="4" l="1"/>
  <c r="F4" i="4"/>
  <c r="F56" i="4"/>
  <c r="F46" i="4"/>
  <c r="F30" i="4"/>
  <c r="F20" i="4"/>
  <c r="F67" i="4" l="1"/>
  <c r="F80" i="4" s="1"/>
  <c r="F3" i="4"/>
  <c r="Q48" i="4"/>
  <c r="Q49" i="4"/>
  <c r="Q50" i="4"/>
  <c r="Q51" i="4"/>
  <c r="Q52" i="4"/>
  <c r="Q53" i="4"/>
  <c r="Q54" i="4"/>
  <c r="Q55" i="4"/>
  <c r="Q47" i="4"/>
  <c r="Q31" i="4"/>
  <c r="Q22" i="4"/>
  <c r="Q23" i="4"/>
  <c r="Q24" i="4"/>
  <c r="Q25" i="4"/>
  <c r="Q26" i="4"/>
  <c r="Q27" i="4"/>
  <c r="Q28" i="4"/>
  <c r="Q29" i="4"/>
  <c r="Q21" i="4"/>
  <c r="Q12" i="4"/>
  <c r="Q13" i="4"/>
  <c r="Q14" i="4"/>
  <c r="Q15" i="4"/>
  <c r="Q16" i="4"/>
  <c r="Q17" i="4"/>
  <c r="Q18" i="4"/>
  <c r="Q19" i="4"/>
  <c r="Q11" i="4"/>
  <c r="Q6" i="4"/>
  <c r="Q7" i="4"/>
  <c r="Q8" i="4"/>
  <c r="Q9" i="4"/>
  <c r="Q5" i="4"/>
  <c r="C58" i="2" l="1"/>
  <c r="C52" i="2"/>
  <c r="C79" i="2"/>
  <c r="B79" i="2"/>
  <c r="B81" i="2" s="1"/>
  <c r="B68" i="2"/>
  <c r="B56" i="2"/>
  <c r="B46" i="2"/>
  <c r="B30" i="2"/>
  <c r="B20" i="2"/>
  <c r="B10" i="2"/>
  <c r="B4" i="2"/>
  <c r="D67" i="4"/>
  <c r="D80" i="4" s="1"/>
  <c r="D3" i="4"/>
  <c r="E78" i="4"/>
  <c r="C57" i="2"/>
  <c r="C55" i="2"/>
  <c r="C54" i="2"/>
  <c r="C51" i="2"/>
  <c r="C50" i="2"/>
  <c r="C49" i="2"/>
  <c r="C47" i="2"/>
  <c r="C31" i="2"/>
  <c r="C30" i="2" s="1"/>
  <c r="C29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9" i="2"/>
  <c r="C8" i="2"/>
  <c r="C7" i="2"/>
  <c r="C6" i="2"/>
  <c r="C5" i="2"/>
  <c r="C56" i="2" l="1"/>
  <c r="C20" i="2"/>
  <c r="C10" i="2"/>
  <c r="C4" i="2"/>
  <c r="E63" i="4"/>
  <c r="E60" i="4"/>
  <c r="E56" i="4"/>
  <c r="E30" i="4"/>
  <c r="E20" i="4"/>
  <c r="E10" i="4"/>
  <c r="E4" i="4"/>
  <c r="M4" i="4" l="1"/>
  <c r="L56" i="4" l="1"/>
  <c r="H46" i="4" l="1"/>
  <c r="K46" i="4" l="1"/>
  <c r="K30" i="4"/>
  <c r="K10" i="4"/>
  <c r="K4" i="4"/>
  <c r="H30" i="4" l="1"/>
  <c r="H5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1" i="4"/>
  <c r="G29" i="4"/>
  <c r="G28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2" i="4"/>
  <c r="G11" i="4"/>
  <c r="G9" i="4"/>
  <c r="G8" i="4"/>
  <c r="G7" i="4"/>
  <c r="G6" i="4"/>
  <c r="G5" i="4"/>
  <c r="K20" i="4"/>
  <c r="K3" i="4" s="1"/>
  <c r="K56" i="4"/>
  <c r="K67" i="4" l="1"/>
  <c r="J56" i="4"/>
  <c r="I56" i="4"/>
  <c r="J46" i="4"/>
  <c r="I46" i="4"/>
  <c r="J30" i="4"/>
  <c r="I30" i="4"/>
  <c r="J20" i="4"/>
  <c r="I20" i="4"/>
  <c r="J10" i="4"/>
  <c r="I10" i="4"/>
  <c r="J4" i="4"/>
  <c r="I4" i="4"/>
  <c r="I3" i="4" l="1"/>
  <c r="J3" i="4"/>
  <c r="J67" i="4"/>
  <c r="I67" i="4"/>
  <c r="G77" i="4"/>
  <c r="G75" i="4"/>
  <c r="G74" i="4"/>
  <c r="G72" i="4"/>
  <c r="G71" i="4"/>
  <c r="P20" i="4" l="1"/>
  <c r="H76" i="4" l="1"/>
  <c r="K76" i="4"/>
  <c r="L76" i="4"/>
  <c r="M76" i="4"/>
  <c r="N76" i="4"/>
  <c r="O76" i="4"/>
  <c r="P76" i="4"/>
  <c r="Q76" i="4"/>
  <c r="R76" i="4"/>
  <c r="S76" i="4"/>
  <c r="H73" i="4"/>
  <c r="K73" i="4"/>
  <c r="L73" i="4"/>
  <c r="M73" i="4"/>
  <c r="N73" i="4"/>
  <c r="O73" i="4"/>
  <c r="P73" i="4"/>
  <c r="Q73" i="4"/>
  <c r="R73" i="4"/>
  <c r="S73" i="4"/>
  <c r="H70" i="4"/>
  <c r="K70" i="4"/>
  <c r="L70" i="4"/>
  <c r="M70" i="4"/>
  <c r="N70" i="4"/>
  <c r="O70" i="4"/>
  <c r="P70" i="4"/>
  <c r="Q70" i="4"/>
  <c r="R70" i="4"/>
  <c r="S70" i="4"/>
  <c r="L38" i="4"/>
  <c r="M38" i="4"/>
  <c r="N38" i="4"/>
  <c r="O38" i="4"/>
  <c r="P38" i="4"/>
  <c r="Q38" i="4"/>
  <c r="R38" i="4"/>
  <c r="S38" i="4"/>
  <c r="Q78" i="4" l="1"/>
  <c r="M78" i="4"/>
  <c r="H78" i="4"/>
  <c r="L78" i="4"/>
  <c r="S78" i="4"/>
  <c r="K78" i="4"/>
  <c r="R78" i="4"/>
  <c r="N78" i="4"/>
  <c r="P78" i="4"/>
  <c r="G73" i="4"/>
  <c r="G76" i="4"/>
  <c r="G70" i="4"/>
  <c r="O78" i="4"/>
  <c r="G66" i="4"/>
  <c r="G65" i="4"/>
  <c r="G64" i="4"/>
  <c r="G62" i="4"/>
  <c r="G61" i="4"/>
  <c r="G59" i="4"/>
  <c r="G57" i="4"/>
  <c r="S56" i="4"/>
  <c r="R56" i="4"/>
  <c r="Q56" i="4"/>
  <c r="P56" i="4"/>
  <c r="O56" i="4"/>
  <c r="N56" i="4"/>
  <c r="M56" i="4"/>
  <c r="G55" i="4"/>
  <c r="G54" i="4"/>
  <c r="G53" i="4"/>
  <c r="G52" i="4"/>
  <c r="G51" i="4"/>
  <c r="G50" i="4"/>
  <c r="G49" i="4"/>
  <c r="G48" i="4"/>
  <c r="G47" i="4"/>
  <c r="S46" i="4"/>
  <c r="R46" i="4"/>
  <c r="Q46" i="4"/>
  <c r="P46" i="4"/>
  <c r="O46" i="4"/>
  <c r="N46" i="4"/>
  <c r="M46" i="4"/>
  <c r="L46" i="4"/>
  <c r="H38" i="4"/>
  <c r="G38" i="4" s="1"/>
  <c r="S30" i="4"/>
  <c r="R30" i="4"/>
  <c r="Q30" i="4"/>
  <c r="P30" i="4"/>
  <c r="O30" i="4"/>
  <c r="N30" i="4"/>
  <c r="M30" i="4"/>
  <c r="L30" i="4"/>
  <c r="S20" i="4"/>
  <c r="R20" i="4"/>
  <c r="Q20" i="4"/>
  <c r="O20" i="4"/>
  <c r="N20" i="4"/>
  <c r="M20" i="4"/>
  <c r="L20" i="4"/>
  <c r="S10" i="4"/>
  <c r="R10" i="4"/>
  <c r="Q10" i="4"/>
  <c r="P10" i="4"/>
  <c r="O10" i="4"/>
  <c r="N10" i="4"/>
  <c r="M10" i="4"/>
  <c r="L10" i="4"/>
  <c r="S4" i="4"/>
  <c r="R4" i="4"/>
  <c r="Q4" i="4"/>
  <c r="P4" i="4"/>
  <c r="O4" i="4"/>
  <c r="N4" i="4"/>
  <c r="L4" i="4"/>
  <c r="G46" i="4" l="1"/>
  <c r="G30" i="4"/>
  <c r="G78" i="4"/>
  <c r="S3" i="4"/>
  <c r="Q3" i="4"/>
  <c r="L67" i="4"/>
  <c r="L80" i="4" s="1"/>
  <c r="O3" i="4"/>
  <c r="N67" i="4"/>
  <c r="N80" i="4" s="1"/>
  <c r="R67" i="4"/>
  <c r="R80" i="4" s="1"/>
  <c r="G60" i="4"/>
  <c r="Q67" i="4"/>
  <c r="Q80" i="4" s="1"/>
  <c r="N3" i="4"/>
  <c r="R3" i="4"/>
  <c r="O67" i="4"/>
  <c r="O80" i="4" s="1"/>
  <c r="S67" i="4"/>
  <c r="S80" i="4" s="1"/>
  <c r="H4" i="4"/>
  <c r="H20" i="4"/>
  <c r="G20" i="4" s="1"/>
  <c r="P3" i="4"/>
  <c r="G63" i="4"/>
  <c r="P67" i="4"/>
  <c r="P80" i="4" s="1"/>
  <c r="M67" i="4"/>
  <c r="M80" i="4" s="1"/>
  <c r="M3" i="4"/>
  <c r="L3" i="4"/>
  <c r="G56" i="4"/>
  <c r="K80" i="4"/>
  <c r="H10" i="4"/>
  <c r="G10" i="4" s="1"/>
  <c r="H67" i="4" l="1"/>
  <c r="H80" i="4" s="1"/>
  <c r="H3" i="4"/>
  <c r="G3" i="4" s="1"/>
  <c r="G4" i="4"/>
  <c r="G67" i="4" s="1"/>
  <c r="G80" i="4" s="1"/>
  <c r="C64" i="2" l="1"/>
  <c r="C61" i="2"/>
  <c r="E46" i="4" l="1"/>
  <c r="C48" i="2"/>
  <c r="C46" i="2" s="1"/>
  <c r="C68" i="2" s="1"/>
  <c r="C81" i="2" s="1"/>
  <c r="E3" i="4" l="1"/>
  <c r="E67" i="4"/>
  <c r="E80" i="4" s="1"/>
</calcChain>
</file>

<file path=xl/sharedStrings.xml><?xml version="1.0" encoding="utf-8"?>
<sst xmlns="http://schemas.openxmlformats.org/spreadsheetml/2006/main" count="203" uniqueCount="118">
  <si>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</si>
  <si>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</si>
  <si>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</si>
  <si>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</si>
  <si>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</si>
  <si>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</si>
  <si>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</si>
  <si>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</si>
  <si>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</si>
  <si>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</si>
  <si>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</si>
  <si>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</si>
  <si>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</si>
  <si>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</si>
  <si>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</si>
  <si>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</si>
  <si>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</si>
  <si>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</si>
  <si>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</si>
  <si>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</si>
  <si>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</si>
  <si>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</si>
  <si>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</si>
  <si>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</si>
  <si>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</si>
  <si>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</si>
  <si>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</si>
  <si>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</si>
  <si>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</si>
  <si>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</si>
  <si>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</si>
  <si>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</si>
  <si>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</si>
  <si>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</si>
  <si>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</si>
  <si>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</si>
  <si>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</si>
  <si>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</si>
  <si>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</si>
  <si>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</si>
  <si>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</si>
  <si>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</si>
  <si>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</si>
  <si>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</si>
  <si>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</si>
  <si>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</si>
  <si>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</si>
  <si>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</si>
  <si>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</si>
  <si>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</si>
  <si>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</si>
  <si>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</si>
  <si>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</si>
  <si>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</si>
  <si>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</si>
  <si>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</si>
  <si>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</si>
  <si>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</si>
  <si>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</si>
  <si>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</si>
  <si>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</si>
  <si>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</si>
  <si>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</si>
  <si>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</si>
  <si>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</si>
  <si>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</si>
  <si>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</si>
  <si>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</si>
  <si>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</si>
  <si>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</si>
  <si>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</si>
  <si>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</si>
  <si>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</si>
  <si>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</si>
  <si>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</si>
  <si>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</si>
  <si>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</si>
  <si>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</si>
  <si>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</si>
  <si>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</si>
  <si>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</si>
  <si>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</si>
  <si>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</si>
  <si>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</si>
  <si>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</si>
  <si>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</si>
  <si>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</si>
  <si>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</si>
  <si>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</si>
  <si>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</si>
  <si>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</si>
  <si>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</si>
  <si>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</si>
  <si>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</si>
  <si>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</si>
  <si>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</si>
  <si>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</si>
  <si>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</si>
  <si>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</si>
  <si>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>ELABORADO POR: _________________________________</t>
  </si>
  <si>
    <t>Encargado Departamento Financiero</t>
  </si>
  <si>
    <t>.</t>
  </si>
  <si>
    <t>Analista Financiero</t>
  </si>
  <si>
    <t>Lic. Baudy O. Antigua Hiciano</t>
  </si>
  <si>
    <t/>
  </si>
  <si>
    <t>Lic. Jennifer Seijas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</si>
  <si>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</si>
  <si>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</si>
  <si>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</si>
  <si>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</si>
  <si>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Total  Devengado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</si>
  <si>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</si>
  <si>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Actual</t>
  </si>
  <si>
    <t>Analista Financiero Lic. Jennifer Seijas</t>
  </si>
  <si>
    <t>Encargado Departamento Financiero Lic. Baudy Antigua Hiciano</t>
  </si>
  <si>
    <t>Fuente: [9995,102]</t>
  </si>
  <si>
    <t>Fecha de imputación: hasta el 31 de Diciembre 2021</t>
  </si>
  <si>
    <t>Fecha de registro: 07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</si>
</sst>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2" fillId="3" borderId="0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3" xfId="1" applyFont="1" applyBorder="1"/>
    <xf numFmtId="43" fontId="1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43" fontId="0" fillId="0" borderId="0" xfId="1" applyFont="1" applyFill="1" applyAlignment="1">
      <alignment vertical="center" wrapText="1"/>
    </xf>
    <xf numFmtId="43" fontId="0" fillId="0" borderId="0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164" fontId="0" fillId="0" borderId="0" xfId="0" applyNumberFormat="1"/>
    <xf numFmtId="43" fontId="1" fillId="0" borderId="0" xfId="1" quotePrefix="1" applyFont="1" applyAlignment="1">
      <alignment vertical="center" wrapText="1"/>
    </xf>
    <xf numFmtId="43" fontId="1" fillId="4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1" fillId="3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43" fontId="1" fillId="5" borderId="1" xfId="1" applyFont="1" applyFill="1" applyBorder="1" applyAlignment="1">
      <alignment horizontal="left" vertical="center" wrapText="1"/>
    </xf>
    <xf numFmtId="43" fontId="1" fillId="2" borderId="2" xfId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0" xfId="1" applyFont="1" applyFill="1" applyBorder="1" applyAlignment="1">
      <alignment horizontal="left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top"/>
    </xf>
    <xf numFmtId="43" fontId="0" fillId="0" borderId="0" xfId="1" applyFont="1" applyBorder="1" applyAlignment="1">
      <alignment vertical="top"/>
    </xf>
    <xf numFmtId="0" fontId="0" fillId="0" borderId="0" xfId="1" applyNumberFormat="1" applyFont="1" applyAlignment="1">
      <alignment vertical="top"/>
    </xf>
    <xf numFmtId="0" fontId="3" fillId="0" borderId="0" xfId="1" applyNumberFormat="1" applyFont="1" applyAlignment="1">
      <alignment vertical="top"/>
    </xf>
    <xf numFmtId="0" fontId="0" fillId="0" borderId="0" xfId="1" applyNumberFormat="1" applyFont="1" applyBorder="1" applyAlignment="1">
      <alignment vertical="top"/>
    </xf>
    <xf numFmtId="0" fontId="0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%20Seijas/Desktop/EJECUCION%20PRESUPUESTARIA/2021/OCTUBRE%202021/Plantillas%20Ejecucion%20Presupuestaria%20OCTUBR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%20Seijas/Desktop/EJECUCION%20PRESUPUESTARIA/2021/NOVIEMBRE%202021/Ejecucion%20Presupuestaria%20NOVIEMBRE%20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DIC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21"/>
      <sheetName val="Plantilla Ejecución UAI"/>
    </sheetNames>
    <sheetDataSet>
      <sheetData sheetId="0"/>
      <sheetData sheetId="1">
        <row r="5">
          <cell r="N5">
            <v>18417974.270000003</v>
          </cell>
        </row>
        <row r="6">
          <cell r="N6">
            <v>3494700</v>
          </cell>
        </row>
        <row r="8">
          <cell r="N8">
            <v>2401955.61</v>
          </cell>
        </row>
        <row r="9">
          <cell r="N9">
            <v>3935706.4699999997</v>
          </cell>
        </row>
        <row r="11">
          <cell r="N11">
            <v>562422.35</v>
          </cell>
        </row>
        <row r="12">
          <cell r="N12">
            <v>51838.739999999991</v>
          </cell>
        </row>
        <row r="13">
          <cell r="N13">
            <v>242000</v>
          </cell>
        </row>
        <row r="14">
          <cell r="N14">
            <v>2588644.4700000002</v>
          </cell>
        </row>
        <row r="15">
          <cell r="N15">
            <v>8605.6</v>
          </cell>
        </row>
        <row r="16">
          <cell r="N16">
            <v>1030948.61</v>
          </cell>
        </row>
        <row r="17">
          <cell r="N17">
            <v>233389.21999999997</v>
          </cell>
        </row>
        <row r="18">
          <cell r="N18">
            <v>-404871.84000000008</v>
          </cell>
        </row>
        <row r="21">
          <cell r="N21">
            <v>236545.15</v>
          </cell>
        </row>
        <row r="22">
          <cell r="N22">
            <v>109750</v>
          </cell>
        </row>
        <row r="27">
          <cell r="N27">
            <v>533195</v>
          </cell>
        </row>
        <row r="29">
          <cell r="N29">
            <v>-108809.5</v>
          </cell>
        </row>
        <row r="31">
          <cell r="N31">
            <v>857999.96</v>
          </cell>
        </row>
        <row r="47">
          <cell r="N47">
            <v>395982.86</v>
          </cell>
        </row>
        <row r="58">
          <cell r="N58">
            <v>159716.67000000001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cion Diciembre"/>
      <sheetName val="Diciembre Gastos  (2)"/>
      <sheetName val="Variaciones Efectivo NOV 2021"/>
      <sheetName val="NOV 2021 form ingresos"/>
      <sheetName val="NOVIEMBRE 2021"/>
      <sheetName val="Gastos NOVIEMBRE"/>
      <sheetName val="GASTOS BANCO CENTRAL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28762511.009999994</v>
          </cell>
        </row>
        <row r="21">
          <cell r="K21">
            <v>3574700</v>
          </cell>
        </row>
        <row r="27">
          <cell r="K27">
            <v>900000</v>
          </cell>
        </row>
        <row r="30">
          <cell r="K30">
            <v>2431947.2799999993</v>
          </cell>
        </row>
        <row r="35">
          <cell r="K35">
            <v>3945305.5499999993</v>
          </cell>
        </row>
        <row r="41">
          <cell r="K41">
            <v>555754.01</v>
          </cell>
        </row>
        <row r="49">
          <cell r="K49">
            <v>524906.68000000005</v>
          </cell>
        </row>
        <row r="52">
          <cell r="K52">
            <v>123375</v>
          </cell>
        </row>
        <row r="55">
          <cell r="K55">
            <v>574746.05999999994</v>
          </cell>
        </row>
        <row r="59">
          <cell r="K59">
            <v>0</v>
          </cell>
        </row>
        <row r="64">
          <cell r="K64">
            <v>907154.42</v>
          </cell>
        </row>
        <row r="68">
          <cell r="K68">
            <v>465736.82</v>
          </cell>
        </row>
        <row r="74">
          <cell r="K74">
            <v>1604859.4300000002</v>
          </cell>
        </row>
        <row r="92">
          <cell r="K92">
            <v>219070.21999999997</v>
          </cell>
        </row>
        <row r="95">
          <cell r="K95">
            <v>249273.2</v>
          </cell>
        </row>
        <row r="98">
          <cell r="K98">
            <v>257277.7</v>
          </cell>
        </row>
        <row r="103">
          <cell r="K103">
            <v>0</v>
          </cell>
        </row>
        <row r="109">
          <cell r="K109">
            <v>1519629.99</v>
          </cell>
        </row>
        <row r="114">
          <cell r="K114">
            <v>-72420.459999999992</v>
          </cell>
        </row>
        <row r="122">
          <cell r="K122">
            <v>867749.96</v>
          </cell>
        </row>
        <row r="162">
          <cell r="K162">
            <v>225500</v>
          </cell>
        </row>
        <row r="169">
          <cell r="K169">
            <v>391634.18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cion Diciembre"/>
      <sheetName val="Diciembre Gastos  (2)"/>
      <sheetName val="Variaciones Efectivo DIC 2021"/>
      <sheetName val="DIC 2021 form ingresos"/>
      <sheetName val="DICIEMBRE 2021"/>
      <sheetName val="GASTOS BANCO CENTRAL"/>
    </sheetNames>
    <sheetDataSet>
      <sheetData sheetId="0"/>
      <sheetData sheetId="1"/>
      <sheetData sheetId="2"/>
      <sheetData sheetId="3"/>
      <sheetData sheetId="4"/>
      <sheetData sheetId="5">
        <row r="12">
          <cell r="K12">
            <v>29626355.310000002</v>
          </cell>
        </row>
        <row r="21">
          <cell r="K21">
            <v>3643200</v>
          </cell>
        </row>
        <row r="27">
          <cell r="K27">
            <v>1000000</v>
          </cell>
        </row>
        <row r="30">
          <cell r="K30">
            <v>2494238.94</v>
          </cell>
        </row>
        <row r="35">
          <cell r="K35">
            <v>4050929.0599999996</v>
          </cell>
        </row>
        <row r="41">
          <cell r="K41">
            <v>545728.18999999994</v>
          </cell>
        </row>
        <row r="49">
          <cell r="K49">
            <v>372851.20000000001</v>
          </cell>
        </row>
        <row r="52">
          <cell r="K52">
            <v>1684865.75</v>
          </cell>
        </row>
        <row r="55">
          <cell r="K55">
            <v>-1043691.56</v>
          </cell>
        </row>
        <row r="59">
          <cell r="K59">
            <v>16548</v>
          </cell>
        </row>
        <row r="64">
          <cell r="K64">
            <v>939356.79999999993</v>
          </cell>
        </row>
        <row r="68">
          <cell r="K68">
            <v>884661.15</v>
          </cell>
        </row>
        <row r="74">
          <cell r="K74">
            <v>1290433.97</v>
          </cell>
        </row>
        <row r="92">
          <cell r="K92">
            <v>476818.54</v>
          </cell>
        </row>
        <row r="98">
          <cell r="K98">
            <v>125397.78</v>
          </cell>
        </row>
        <row r="107">
          <cell r="K107">
            <v>23658.55</v>
          </cell>
        </row>
        <row r="109">
          <cell r="K109">
            <v>572490.11</v>
          </cell>
        </row>
        <row r="114">
          <cell r="K114">
            <v>1576766.8800000001</v>
          </cell>
        </row>
        <row r="126">
          <cell r="K126">
            <v>810933.28999999992</v>
          </cell>
        </row>
        <row r="160">
          <cell r="K160">
            <v>617275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7"/>
  <sheetViews>
    <sheetView showGridLines="0" topLeftCell="A16" zoomScale="80" zoomScaleNormal="80" workbookViewId="0">
      <selection activeCell="B91" sqref="B91"/>
    </sheetView>
  </sheetViews>
  <sheetFormatPr baseColWidth="10" defaultColWidth="9.140625" defaultRowHeight="15" x14ac:dyDescent="0.25"/>
  <cols>
    <col min="1" max="1" width="94.7109375" customWidth="1"/>
    <col min="2" max="2" width="18.42578125" style="15" customWidth="1"/>
    <col min="3" max="3" width="22.85546875" style="15" bestFit="1" customWidth="1"/>
    <col min="4" max="4" width="15.28515625" bestFit="1" customWidth="1"/>
  </cols>
  <sheetData>
    <row r="2" spans="1:4" ht="31.5" x14ac:dyDescent="0.25">
      <c r="A2" s="11" t="s">
        <v>0</v>
      </c>
      <c r="B2" s="18" t="s">
        <v>36</v>
      </c>
      <c r="C2" s="18" t="s">
        <v>37</v>
      </c>
    </row>
    <row r="3" spans="1:4" x14ac:dyDescent="0.25">
      <c r="A3" s="1" t="s">
        <v>1</v>
      </c>
      <c r="B3" s="13"/>
      <c r="C3" s="13"/>
    </row>
    <row r="4" spans="1:4" x14ac:dyDescent="0.25">
      <c r="A4" s="2" t="s">
        <v>2</v>
      </c>
      <c r="B4" s="14">
        <f>SUM(B5:B9)</f>
        <v>412897495</v>
      </c>
      <c r="C4" s="14">
        <f>SUM(C5:C9)</f>
        <v>0</v>
      </c>
      <c r="D4" s="16"/>
    </row>
    <row r="5" spans="1:4" x14ac:dyDescent="0.25">
      <c r="A5" s="6" t="s">
        <v>3</v>
      </c>
      <c r="B5" s="17">
        <v>270722090</v>
      </c>
      <c r="C5" s="17">
        <f>+'Plantilla Ejecución UAI'!E5</f>
        <v>0</v>
      </c>
    </row>
    <row r="6" spans="1:4" x14ac:dyDescent="0.25">
      <c r="A6" s="6" t="s">
        <v>4</v>
      </c>
      <c r="B6" s="17">
        <v>40646404</v>
      </c>
      <c r="C6" s="15">
        <f>+'Plantilla Ejecución UAI'!E6</f>
        <v>0</v>
      </c>
    </row>
    <row r="7" spans="1:4" x14ac:dyDescent="0.25">
      <c r="A7" s="6" t="s">
        <v>39</v>
      </c>
      <c r="B7" s="17">
        <v>20881600</v>
      </c>
      <c r="C7" s="15">
        <f>+'Plantilla Ejecución UAI'!E7</f>
        <v>0</v>
      </c>
    </row>
    <row r="8" spans="1:4" x14ac:dyDescent="0.25">
      <c r="A8" s="6" t="s">
        <v>5</v>
      </c>
      <c r="B8" s="17">
        <v>38764799</v>
      </c>
      <c r="C8" s="15">
        <f>+'Plantilla Ejecución UAI'!E8</f>
        <v>0</v>
      </c>
    </row>
    <row r="9" spans="1:4" x14ac:dyDescent="0.25">
      <c r="A9" s="6" t="s">
        <v>6</v>
      </c>
      <c r="B9" s="17">
        <v>41882602</v>
      </c>
      <c r="C9" s="15">
        <f>+'Plantilla Ejecución UAI'!E9</f>
        <v>0</v>
      </c>
    </row>
    <row r="10" spans="1:4" x14ac:dyDescent="0.25">
      <c r="A10" s="2" t="s">
        <v>7</v>
      </c>
      <c r="B10" s="14">
        <f>SUM(B11:B19)</f>
        <v>124871578</v>
      </c>
      <c r="C10" s="3">
        <f>SUM(C11:C19)</f>
        <v>0</v>
      </c>
    </row>
    <row r="11" spans="1:4" x14ac:dyDescent="0.25">
      <c r="A11" s="6" t="s">
        <v>8</v>
      </c>
      <c r="B11" s="17">
        <v>6521818</v>
      </c>
      <c r="C11" s="15">
        <f>+'Plantilla Ejecución UAI'!E11</f>
        <v>0</v>
      </c>
      <c r="D11" s="16"/>
    </row>
    <row r="12" spans="1:4" x14ac:dyDescent="0.25">
      <c r="A12" s="6" t="s">
        <v>9</v>
      </c>
      <c r="B12" s="17">
        <v>19837930</v>
      </c>
      <c r="C12" s="15">
        <f>+'Plantilla Ejecución UAI'!E12</f>
        <v>0</v>
      </c>
    </row>
    <row r="13" spans="1:4" x14ac:dyDescent="0.25">
      <c r="A13" s="6" t="s">
        <v>10</v>
      </c>
      <c r="B13" s="17">
        <v>4574144</v>
      </c>
      <c r="C13" s="15">
        <f>+'Plantilla Ejecución UAI'!E13</f>
        <v>0</v>
      </c>
    </row>
    <row r="14" spans="1:4" ht="18" customHeight="1" x14ac:dyDescent="0.25">
      <c r="A14" s="6" t="s">
        <v>11</v>
      </c>
      <c r="B14" s="17">
        <v>3909759</v>
      </c>
      <c r="C14" s="15">
        <f>+'Plantilla Ejecución UAI'!E14</f>
        <v>0</v>
      </c>
    </row>
    <row r="15" spans="1:4" x14ac:dyDescent="0.25">
      <c r="A15" s="6" t="s">
        <v>12</v>
      </c>
      <c r="B15" s="17">
        <v>2161865</v>
      </c>
      <c r="C15" s="15">
        <f>+'Plantilla Ejecución UAI'!E15</f>
        <v>0</v>
      </c>
    </row>
    <row r="16" spans="1:4" x14ac:dyDescent="0.25">
      <c r="A16" s="6" t="s">
        <v>13</v>
      </c>
      <c r="B16" s="17">
        <v>19858616</v>
      </c>
      <c r="C16" s="15">
        <f>+'Plantilla Ejecución UAI'!E16</f>
        <v>0</v>
      </c>
    </row>
    <row r="17" spans="1:3" x14ac:dyDescent="0.25">
      <c r="A17" s="6" t="s">
        <v>14</v>
      </c>
      <c r="B17" s="17">
        <v>10775934</v>
      </c>
      <c r="C17" s="15">
        <f>+'Plantilla Ejecución UAI'!E17</f>
        <v>0</v>
      </c>
    </row>
    <row r="18" spans="1:3" x14ac:dyDescent="0.25">
      <c r="A18" s="6" t="s">
        <v>15</v>
      </c>
      <c r="B18" s="17">
        <v>57231512</v>
      </c>
      <c r="C18" s="15">
        <f>+'Plantilla Ejecución UAI'!E18</f>
        <v>0</v>
      </c>
    </row>
    <row r="19" spans="1:3" x14ac:dyDescent="0.25">
      <c r="A19" s="6" t="s">
        <v>40</v>
      </c>
      <c r="B19" s="17"/>
      <c r="C19" s="15">
        <f>+'Plantilla Ejecución UAI'!E19</f>
        <v>0</v>
      </c>
    </row>
    <row r="20" spans="1:3" x14ac:dyDescent="0.25">
      <c r="A20" s="2" t="s">
        <v>16</v>
      </c>
      <c r="B20" s="14">
        <f>SUM(B21:B29)</f>
        <v>27752871</v>
      </c>
      <c r="C20" s="3">
        <f>SUM(C21:C29)</f>
        <v>0</v>
      </c>
    </row>
    <row r="21" spans="1:3" x14ac:dyDescent="0.25">
      <c r="A21" s="6" t="s">
        <v>17</v>
      </c>
      <c r="B21" s="17">
        <v>5891109</v>
      </c>
      <c r="C21" s="15">
        <f>+'Plantilla Ejecución UAI'!E21</f>
        <v>0</v>
      </c>
    </row>
    <row r="22" spans="1:3" x14ac:dyDescent="0.25">
      <c r="A22" s="6" t="s">
        <v>18</v>
      </c>
      <c r="B22" s="17">
        <v>3082751</v>
      </c>
      <c r="C22" s="15">
        <f>+'Plantilla Ejecución UAI'!E22</f>
        <v>0</v>
      </c>
    </row>
    <row r="23" spans="1:3" x14ac:dyDescent="0.25">
      <c r="A23" s="6" t="s">
        <v>19</v>
      </c>
      <c r="B23" s="17">
        <v>1472910</v>
      </c>
      <c r="C23" s="15">
        <f>+'Plantilla Ejecución UAI'!E23</f>
        <v>0</v>
      </c>
    </row>
    <row r="24" spans="1:3" x14ac:dyDescent="0.25">
      <c r="A24" s="6" t="s">
        <v>20</v>
      </c>
      <c r="B24" s="17">
        <v>87500</v>
      </c>
      <c r="C24" s="15">
        <f>+'Plantilla Ejecución UAI'!E24</f>
        <v>0</v>
      </c>
    </row>
    <row r="25" spans="1:3" x14ac:dyDescent="0.25">
      <c r="A25" s="6" t="s">
        <v>21</v>
      </c>
      <c r="B25" s="17">
        <v>812750</v>
      </c>
      <c r="C25" s="15">
        <f>+'Plantilla Ejecución UAI'!E25</f>
        <v>0</v>
      </c>
    </row>
    <row r="26" spans="1:3" x14ac:dyDescent="0.25">
      <c r="A26" s="6" t="s">
        <v>22</v>
      </c>
      <c r="B26" s="17">
        <v>1455000</v>
      </c>
      <c r="C26" s="15">
        <f>+'Plantilla Ejecución UAI'!E26</f>
        <v>0</v>
      </c>
    </row>
    <row r="27" spans="1:3" x14ac:dyDescent="0.25">
      <c r="A27" s="6" t="s">
        <v>23</v>
      </c>
      <c r="B27" s="17">
        <v>10648606</v>
      </c>
      <c r="C27" s="15">
        <f>+'Plantilla Ejecución UAI'!E27</f>
        <v>0</v>
      </c>
    </row>
    <row r="28" spans="1:3" x14ac:dyDescent="0.25">
      <c r="A28" s="6" t="s">
        <v>41</v>
      </c>
      <c r="B28" s="17"/>
      <c r="C28" s="15">
        <v>0</v>
      </c>
    </row>
    <row r="29" spans="1:3" x14ac:dyDescent="0.25">
      <c r="A29" s="6" t="s">
        <v>24</v>
      </c>
      <c r="B29" s="17">
        <v>4302245</v>
      </c>
      <c r="C29" s="15">
        <f>+'Plantilla Ejecución UAI'!E29</f>
        <v>0</v>
      </c>
    </row>
    <row r="30" spans="1:3" x14ac:dyDescent="0.25">
      <c r="A30" s="2" t="s">
        <v>25</v>
      </c>
      <c r="B30" s="14">
        <f>SUM(B31:B37)</f>
        <v>19310000</v>
      </c>
      <c r="C30" s="3">
        <f>SUM(C31:C37)</f>
        <v>0</v>
      </c>
    </row>
    <row r="31" spans="1:3" x14ac:dyDescent="0.25">
      <c r="A31" s="6" t="s">
        <v>26</v>
      </c>
      <c r="B31" s="17">
        <v>19310000</v>
      </c>
      <c r="C31" s="15">
        <f>+'Plantilla Ejecución UAI'!E31</f>
        <v>0</v>
      </c>
    </row>
    <row r="32" spans="1:3" x14ac:dyDescent="0.25">
      <c r="A32" s="6" t="s">
        <v>42</v>
      </c>
      <c r="B32" s="17"/>
      <c r="C32" s="15">
        <v>0</v>
      </c>
    </row>
    <row r="33" spans="1:4" x14ac:dyDescent="0.25">
      <c r="A33" s="6" t="s">
        <v>43</v>
      </c>
      <c r="B33" s="17"/>
      <c r="C33" s="15">
        <v>0</v>
      </c>
    </row>
    <row r="34" spans="1:4" x14ac:dyDescent="0.25">
      <c r="A34" s="6" t="s">
        <v>44</v>
      </c>
      <c r="B34" s="17"/>
      <c r="C34" s="15">
        <v>0</v>
      </c>
    </row>
    <row r="35" spans="1:4" x14ac:dyDescent="0.25">
      <c r="A35" s="6" t="s">
        <v>45</v>
      </c>
      <c r="B35" s="17"/>
      <c r="C35" s="15">
        <v>0</v>
      </c>
    </row>
    <row r="36" spans="1:4" x14ac:dyDescent="0.25">
      <c r="A36" s="6" t="s">
        <v>27</v>
      </c>
      <c r="B36" s="17"/>
      <c r="C36" s="15">
        <v>0</v>
      </c>
    </row>
    <row r="37" spans="1:4" x14ac:dyDescent="0.25">
      <c r="A37" s="6" t="s">
        <v>46</v>
      </c>
      <c r="B37" s="17"/>
      <c r="C37" s="15">
        <v>0</v>
      </c>
    </row>
    <row r="38" spans="1:4" x14ac:dyDescent="0.25">
      <c r="A38" s="2" t="s">
        <v>47</v>
      </c>
      <c r="B38" s="14">
        <v>0</v>
      </c>
      <c r="C38" s="3">
        <v>0</v>
      </c>
    </row>
    <row r="39" spans="1:4" x14ac:dyDescent="0.25">
      <c r="A39" s="6" t="s">
        <v>48</v>
      </c>
      <c r="B39" s="17"/>
      <c r="C39" s="15">
        <v>0</v>
      </c>
    </row>
    <row r="40" spans="1:4" x14ac:dyDescent="0.25">
      <c r="A40" s="6" t="s">
        <v>49</v>
      </c>
      <c r="B40" s="17">
        <v>0</v>
      </c>
      <c r="C40" s="15">
        <v>0</v>
      </c>
    </row>
    <row r="41" spans="1:4" x14ac:dyDescent="0.25">
      <c r="A41" s="6" t="s">
        <v>50</v>
      </c>
      <c r="B41" s="17"/>
      <c r="C41" s="15">
        <v>0</v>
      </c>
    </row>
    <row r="42" spans="1:4" x14ac:dyDescent="0.25">
      <c r="A42" s="6" t="s">
        <v>51</v>
      </c>
      <c r="B42" s="17"/>
      <c r="C42" s="15">
        <v>0</v>
      </c>
    </row>
    <row r="43" spans="1:4" x14ac:dyDescent="0.25">
      <c r="A43" s="6" t="s">
        <v>52</v>
      </c>
      <c r="B43" s="17"/>
      <c r="C43" s="15">
        <v>0</v>
      </c>
    </row>
    <row r="44" spans="1:4" x14ac:dyDescent="0.25">
      <c r="A44" s="6" t="s">
        <v>53</v>
      </c>
      <c r="B44" s="17"/>
      <c r="C44" s="15">
        <v>0</v>
      </c>
    </row>
    <row r="45" spans="1:4" x14ac:dyDescent="0.25">
      <c r="A45" s="6" t="s">
        <v>54</v>
      </c>
      <c r="B45" s="17"/>
      <c r="C45" s="15">
        <v>0</v>
      </c>
    </row>
    <row r="46" spans="1:4" x14ac:dyDescent="0.25">
      <c r="A46" s="2" t="s">
        <v>28</v>
      </c>
      <c r="B46" s="14">
        <f>SUM(B47:B55)</f>
        <v>179788086</v>
      </c>
      <c r="C46" s="3">
        <f>SUM(C47:C55)</f>
        <v>0</v>
      </c>
    </row>
    <row r="47" spans="1:4" x14ac:dyDescent="0.25">
      <c r="A47" s="6" t="s">
        <v>29</v>
      </c>
      <c r="B47" s="17">
        <v>9248421</v>
      </c>
      <c r="C47" s="15">
        <f>+'Plantilla Ejecución UAI'!E47</f>
        <v>0</v>
      </c>
      <c r="D47" s="28"/>
    </row>
    <row r="48" spans="1:4" x14ac:dyDescent="0.25">
      <c r="A48" s="6" t="s">
        <v>30</v>
      </c>
      <c r="B48" s="17">
        <v>245000</v>
      </c>
      <c r="C48" s="15">
        <f>+'Plantilla Ejecución UAI'!E48</f>
        <v>0</v>
      </c>
    </row>
    <row r="49" spans="1:4" x14ac:dyDescent="0.25">
      <c r="A49" s="6" t="s">
        <v>31</v>
      </c>
      <c r="B49" s="17"/>
      <c r="C49" s="15">
        <f>+'Plantilla Ejecución UAI'!E49</f>
        <v>0</v>
      </c>
    </row>
    <row r="50" spans="1:4" x14ac:dyDescent="0.25">
      <c r="A50" s="6" t="s">
        <v>32</v>
      </c>
      <c r="B50" s="17">
        <v>11516748</v>
      </c>
      <c r="C50" s="15">
        <f>+'Plantilla Ejecución UAI'!E50</f>
        <v>0</v>
      </c>
    </row>
    <row r="51" spans="1:4" x14ac:dyDescent="0.25">
      <c r="A51" s="6" t="s">
        <v>33</v>
      </c>
      <c r="B51" s="17">
        <v>9564128</v>
      </c>
      <c r="C51" s="15">
        <f>+'Plantilla Ejecución UAI'!E51</f>
        <v>0</v>
      </c>
    </row>
    <row r="52" spans="1:4" x14ac:dyDescent="0.25">
      <c r="A52" s="6" t="s">
        <v>55</v>
      </c>
      <c r="B52" s="17">
        <v>2725000</v>
      </c>
      <c r="C52" s="15">
        <f>+'Plantilla Ejecución UAI'!E52</f>
        <v>0</v>
      </c>
    </row>
    <row r="53" spans="1:4" x14ac:dyDescent="0.25">
      <c r="A53" s="6" t="s">
        <v>56</v>
      </c>
      <c r="B53" s="17"/>
      <c r="C53" s="15">
        <v>0</v>
      </c>
    </row>
    <row r="54" spans="1:4" x14ac:dyDescent="0.25">
      <c r="A54" s="6" t="s">
        <v>34</v>
      </c>
      <c r="B54" s="17">
        <v>17424228</v>
      </c>
      <c r="C54" s="15">
        <f>+'Plantilla Ejecución UAI'!E54</f>
        <v>0</v>
      </c>
    </row>
    <row r="55" spans="1:4" x14ac:dyDescent="0.25">
      <c r="A55" s="6" t="s">
        <v>57</v>
      </c>
      <c r="B55" s="17">
        <v>129064561</v>
      </c>
      <c r="C55" s="15">
        <f>+'Plantilla Ejecución UAI'!E55</f>
        <v>0</v>
      </c>
    </row>
    <row r="56" spans="1:4" x14ac:dyDescent="0.25">
      <c r="A56" s="2" t="s">
        <v>58</v>
      </c>
      <c r="B56" s="14">
        <f>SUM(B57:B58)</f>
        <v>117500000</v>
      </c>
      <c r="C56" s="3">
        <f>SUM(C57:C58)</f>
        <v>0</v>
      </c>
    </row>
    <row r="57" spans="1:4" x14ac:dyDescent="0.25">
      <c r="A57" s="6" t="s">
        <v>59</v>
      </c>
      <c r="B57" s="17">
        <v>7500000</v>
      </c>
      <c r="C57" s="15">
        <f>+'Plantilla Ejecución UAI'!E57</f>
        <v>0</v>
      </c>
    </row>
    <row r="58" spans="1:4" x14ac:dyDescent="0.25">
      <c r="A58" s="6" t="s">
        <v>60</v>
      </c>
      <c r="B58" s="17">
        <v>110000000</v>
      </c>
      <c r="C58" s="15">
        <f>+'Plantilla Ejecución UAI'!E58</f>
        <v>0</v>
      </c>
      <c r="D58" s="28"/>
    </row>
    <row r="59" spans="1:4" x14ac:dyDescent="0.25">
      <c r="A59" s="6" t="s">
        <v>61</v>
      </c>
      <c r="B59" s="17"/>
      <c r="C59" s="15" t="s">
        <v>101</v>
      </c>
    </row>
    <row r="60" spans="1:4" x14ac:dyDescent="0.25">
      <c r="A60" s="6" t="s">
        <v>62</v>
      </c>
      <c r="B60" s="17"/>
      <c r="C60" s="15">
        <v>0</v>
      </c>
    </row>
    <row r="61" spans="1:4" x14ac:dyDescent="0.25">
      <c r="A61" s="2" t="s">
        <v>63</v>
      </c>
      <c r="B61" s="14"/>
      <c r="C61" s="3">
        <f>SUM(C62:C63)</f>
        <v>0</v>
      </c>
    </row>
    <row r="62" spans="1:4" x14ac:dyDescent="0.25">
      <c r="A62" s="6" t="s">
        <v>64</v>
      </c>
      <c r="B62" s="17"/>
      <c r="C62" s="15">
        <v>0</v>
      </c>
    </row>
    <row r="63" spans="1:4" x14ac:dyDescent="0.25">
      <c r="A63" s="6" t="s">
        <v>65</v>
      </c>
      <c r="B63" s="17"/>
      <c r="C63" s="15">
        <v>0</v>
      </c>
    </row>
    <row r="64" spans="1:4" x14ac:dyDescent="0.25">
      <c r="A64" s="2" t="s">
        <v>66</v>
      </c>
      <c r="B64" s="14"/>
      <c r="C64" s="3">
        <f>SUM(C65:C67)</f>
        <v>0</v>
      </c>
    </row>
    <row r="65" spans="1:3" x14ac:dyDescent="0.25">
      <c r="A65" s="6" t="s">
        <v>67</v>
      </c>
      <c r="B65" s="17"/>
      <c r="C65" s="15">
        <v>0</v>
      </c>
    </row>
    <row r="66" spans="1:3" x14ac:dyDescent="0.25">
      <c r="A66" s="6" t="s">
        <v>68</v>
      </c>
      <c r="B66" s="17"/>
      <c r="C66" s="15">
        <v>0</v>
      </c>
    </row>
    <row r="67" spans="1:3" x14ac:dyDescent="0.25">
      <c r="A67" s="6" t="s">
        <v>69</v>
      </c>
      <c r="B67" s="17"/>
      <c r="C67" s="15">
        <v>0</v>
      </c>
    </row>
    <row r="68" spans="1:3" x14ac:dyDescent="0.25">
      <c r="A68" s="8" t="s">
        <v>35</v>
      </c>
      <c r="B68" s="19">
        <f>+B56+B46+B30+B20+B10+B4</f>
        <v>882120030</v>
      </c>
      <c r="C68" s="5">
        <f>+C56+C46+C30+C20+C10+C4</f>
        <v>0</v>
      </c>
    </row>
    <row r="69" spans="1:3" x14ac:dyDescent="0.25">
      <c r="A69" s="4"/>
      <c r="B69" s="17"/>
    </row>
    <row r="70" spans="1:3" x14ac:dyDescent="0.25">
      <c r="A70" s="1" t="s">
        <v>70</v>
      </c>
      <c r="B70" s="20"/>
    </row>
    <row r="71" spans="1:3" x14ac:dyDescent="0.25">
      <c r="A71" s="2" t="s">
        <v>71</v>
      </c>
      <c r="B71" s="14">
        <v>0</v>
      </c>
      <c r="C71" s="15">
        <v>0</v>
      </c>
    </row>
    <row r="72" spans="1:3" x14ac:dyDescent="0.25">
      <c r="A72" s="6" t="s">
        <v>72</v>
      </c>
      <c r="B72" s="17">
        <v>0</v>
      </c>
      <c r="C72" s="15">
        <v>0</v>
      </c>
    </row>
    <row r="73" spans="1:3" x14ac:dyDescent="0.25">
      <c r="A73" s="6" t="s">
        <v>73</v>
      </c>
      <c r="B73" s="17">
        <v>0</v>
      </c>
      <c r="C73" s="15">
        <v>0</v>
      </c>
    </row>
    <row r="74" spans="1:3" x14ac:dyDescent="0.25">
      <c r="A74" s="2" t="s">
        <v>74</v>
      </c>
      <c r="B74" s="14">
        <v>0</v>
      </c>
      <c r="C74" s="15">
        <v>0</v>
      </c>
    </row>
    <row r="75" spans="1:3" x14ac:dyDescent="0.25">
      <c r="A75" s="6" t="s">
        <v>75</v>
      </c>
      <c r="B75" s="17">
        <v>10000000</v>
      </c>
      <c r="C75" s="15">
        <v>0</v>
      </c>
    </row>
    <row r="76" spans="1:3" x14ac:dyDescent="0.25">
      <c r="A76" s="6" t="s">
        <v>76</v>
      </c>
      <c r="B76" s="17"/>
      <c r="C76" s="15">
        <v>0</v>
      </c>
    </row>
    <row r="77" spans="1:3" x14ac:dyDescent="0.25">
      <c r="A77" s="2" t="s">
        <v>77</v>
      </c>
      <c r="B77" s="14">
        <v>0</v>
      </c>
      <c r="C77" s="15">
        <v>0</v>
      </c>
    </row>
    <row r="78" spans="1:3" x14ac:dyDescent="0.25">
      <c r="A78" s="6" t="s">
        <v>78</v>
      </c>
      <c r="B78" s="17">
        <v>0</v>
      </c>
      <c r="C78" s="15">
        <v>0</v>
      </c>
    </row>
    <row r="79" spans="1:3" x14ac:dyDescent="0.25">
      <c r="A79" s="8" t="s">
        <v>79</v>
      </c>
      <c r="B79" s="19">
        <f>+B75</f>
        <v>10000000</v>
      </c>
      <c r="C79" s="19">
        <f>+C75</f>
        <v>0</v>
      </c>
    </row>
    <row r="81" spans="1:8" ht="15.75" x14ac:dyDescent="0.25">
      <c r="A81" s="9" t="s">
        <v>80</v>
      </c>
      <c r="B81" s="34">
        <f>+B79+B68</f>
        <v>892120030</v>
      </c>
      <c r="C81" s="10">
        <f>+C79+C68</f>
        <v>0</v>
      </c>
    </row>
    <row r="82" spans="1:8" x14ac:dyDescent="0.25">
      <c r="A82" t="s">
        <v>115</v>
      </c>
    </row>
    <row r="86" spans="1:8" ht="18.75" x14ac:dyDescent="0.3">
      <c r="A86" s="7" t="s">
        <v>38</v>
      </c>
    </row>
    <row r="87" spans="1:8" x14ac:dyDescent="0.25">
      <c r="A87" s="12" t="s">
        <v>96</v>
      </c>
    </row>
    <row r="88" spans="1:8" x14ac:dyDescent="0.25">
      <c r="A88" s="12" t="s">
        <v>97</v>
      </c>
    </row>
    <row r="89" spans="1:8" ht="15" customHeight="1" x14ac:dyDescent="0.25">
      <c r="A89" s="49" t="s">
        <v>111</v>
      </c>
      <c r="B89" s="49"/>
      <c r="C89" s="49"/>
      <c r="D89" s="49"/>
      <c r="E89" s="49"/>
      <c r="F89" s="49"/>
      <c r="G89" s="49"/>
      <c r="H89" s="49"/>
    </row>
    <row r="90" spans="1:8" ht="15" customHeight="1" x14ac:dyDescent="0.25">
      <c r="A90" s="49"/>
      <c r="B90" s="49"/>
      <c r="C90" s="49"/>
      <c r="D90" s="49"/>
      <c r="E90" s="49"/>
      <c r="F90" s="49"/>
      <c r="G90" s="49"/>
      <c r="H90" s="49"/>
    </row>
    <row r="91" spans="1:8" ht="18.75" x14ac:dyDescent="0.3">
      <c r="A91" s="7" t="s">
        <v>93</v>
      </c>
    </row>
    <row r="92" spans="1:8" x14ac:dyDescent="0.25">
      <c r="A92" s="12" t="s">
        <v>94</v>
      </c>
    </row>
    <row r="93" spans="1:8" x14ac:dyDescent="0.25">
      <c r="A93" s="12" t="s">
        <v>95</v>
      </c>
    </row>
    <row r="95" spans="1:8" x14ac:dyDescent="0.25">
      <c r="A95" s="12" t="s">
        <v>99</v>
      </c>
    </row>
    <row r="96" spans="1:8" x14ac:dyDescent="0.25">
      <c r="A96" s="12" t="s">
        <v>105</v>
      </c>
      <c r="B96" s="22" t="s">
        <v>103</v>
      </c>
      <c r="C96" s="22"/>
    </row>
    <row r="97" spans="1:2" x14ac:dyDescent="0.25">
      <c r="A97" s="12" t="s">
        <v>102</v>
      </c>
      <c r="B97" s="15" t="s">
        <v>100</v>
      </c>
    </row>
  </sheetData>
  <mergeCells count="1">
    <mergeCell ref="A89:H90"/>
  </mergeCells>
  <pageMargins left="0.70866141732283472" right="0.70866141732283472" top="1.4183333333333332" bottom="0.74803149606299213" header="0.31496062992125984" footer="0.31496062992125984"/>
  <pageSetup scale="89" fitToHeight="0" orientation="landscape" r:id="rId1"/>
  <headerFooter>
    <oddHeader>&amp;C&amp;"-,Negrita"DEPARTAMENTO AEROPORTUARIO  
  Año 2021
Ejecución de Gastos y Aplicaciones Financieras
Valores en RD$&amp;R&amp;G</oddHeader>
    <oddFooter>&amp;R&amp;9Pág. &amp;P de &amp;N</oddFooter>
  </headerFooter>
  <rowBreaks count="2" manualBreakCount="2">
    <brk id="64" max="2" man="1"/>
    <brk id="98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96"/>
  <sheetViews>
    <sheetView showGridLines="0" tabSelected="1" zoomScale="80" zoomScaleNormal="80" zoomScaleSheetLayoutView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83" sqref="A83"/>
    </sheetView>
  </sheetViews>
  <sheetFormatPr baseColWidth="10" defaultColWidth="9.140625" defaultRowHeight="15" x14ac:dyDescent="0.25"/>
  <cols>
    <col min="1" max="1" width="35.42578125" style="21" customWidth="1"/>
    <col min="2" max="2" width="3.7109375" style="21" customWidth="1"/>
    <col min="3" max="3" width="5.42578125" style="21" customWidth="1"/>
    <col min="4" max="4" width="18.42578125" style="21" customWidth="1"/>
    <col min="5" max="5" width="22.85546875" style="33" bestFit="1" customWidth="1"/>
    <col min="6" max="6" width="22.85546875" style="33" customWidth="1"/>
    <col min="7" max="7" width="21.5703125" style="21" customWidth="1"/>
    <col min="8" max="8" width="16.5703125" style="21" customWidth="1"/>
    <col min="9" max="9" width="18.7109375" style="21" customWidth="1"/>
    <col min="10" max="10" width="17.7109375" style="21" customWidth="1"/>
    <col min="11" max="15" width="15" style="21" bestFit="1" customWidth="1"/>
    <col min="16" max="16" width="15.28515625" style="21" customWidth="1"/>
    <col min="17" max="17" width="15" style="21" bestFit="1" customWidth="1"/>
    <col min="18" max="18" width="14.5703125" style="21" customWidth="1"/>
    <col min="19" max="19" width="15.7109375" style="21" customWidth="1"/>
    <col min="20" max="21" width="9.140625" style="21"/>
    <col min="22" max="29" width="6" style="21" bestFit="1" customWidth="1"/>
    <col min="30" max="31" width="7" style="21" bestFit="1" customWidth="1"/>
    <col min="32" max="16384" width="9.140625" style="21"/>
  </cols>
  <sheetData>
    <row r="2" spans="1:19" s="33" customFormat="1" ht="31.5" x14ac:dyDescent="0.25">
      <c r="A2" s="18" t="s">
        <v>0</v>
      </c>
      <c r="B2" s="18"/>
      <c r="C2" s="18"/>
      <c r="D2" s="18" t="s">
        <v>36</v>
      </c>
      <c r="E2" s="18" t="s">
        <v>37</v>
      </c>
      <c r="F2" s="18" t="s">
        <v>112</v>
      </c>
      <c r="G2" s="18" t="s">
        <v>110</v>
      </c>
      <c r="H2" s="18" t="s">
        <v>81</v>
      </c>
      <c r="I2" s="18" t="s">
        <v>82</v>
      </c>
      <c r="J2" s="18" t="s">
        <v>83</v>
      </c>
      <c r="K2" s="18" t="s">
        <v>84</v>
      </c>
      <c r="L2" s="18" t="s">
        <v>85</v>
      </c>
      <c r="M2" s="18" t="s">
        <v>86</v>
      </c>
      <c r="N2" s="18" t="s">
        <v>87</v>
      </c>
      <c r="O2" s="18" t="s">
        <v>88</v>
      </c>
      <c r="P2" s="18" t="s">
        <v>89</v>
      </c>
      <c r="Q2" s="18" t="s">
        <v>90</v>
      </c>
      <c r="R2" s="18" t="s">
        <v>91</v>
      </c>
      <c r="S2" s="18" t="s">
        <v>92</v>
      </c>
    </row>
    <row r="3" spans="1:19" x14ac:dyDescent="0.25">
      <c r="A3" s="13" t="s">
        <v>1</v>
      </c>
      <c r="B3" s="13"/>
      <c r="C3" s="13"/>
      <c r="D3" s="13">
        <f t="shared" ref="D3:E3" si="0">+D4+D10+D20+D30+D38+D46+D56</f>
        <v>882120030</v>
      </c>
      <c r="E3" s="13">
        <f t="shared" si="0"/>
        <v>0</v>
      </c>
      <c r="F3" s="13">
        <f t="shared" ref="F3" si="1">+F4+F10+F20+F30+F38+F46+F56</f>
        <v>882120030</v>
      </c>
      <c r="G3" s="13">
        <f t="shared" ref="G3:G45" si="2">SUM(H3:S3)</f>
        <v>543791567.40999997</v>
      </c>
      <c r="H3" s="13">
        <f>+H4+H10+H20+H30+H38+H46+H56</f>
        <v>42080986.230000004</v>
      </c>
      <c r="I3" s="13">
        <f t="shared" ref="I3:S3" si="3">+I4+I10+I20+I30+I38+I46+I56+I60+I63</f>
        <v>41023266.799999997</v>
      </c>
      <c r="J3" s="13">
        <f t="shared" si="3"/>
        <v>44750853.460000001</v>
      </c>
      <c r="K3" s="13">
        <f t="shared" si="3"/>
        <v>43640868.410000004</v>
      </c>
      <c r="L3" s="13">
        <f t="shared" si="3"/>
        <v>49383387.809999995</v>
      </c>
      <c r="M3" s="13">
        <f t="shared" si="3"/>
        <v>46104313.010000005</v>
      </c>
      <c r="N3" s="13">
        <f t="shared" si="3"/>
        <v>55391532.57</v>
      </c>
      <c r="O3" s="13">
        <f t="shared" si="3"/>
        <v>44582010.589999996</v>
      </c>
      <c r="P3" s="13">
        <f t="shared" si="3"/>
        <v>44349126.879999995</v>
      </c>
      <c r="Q3" s="13">
        <f t="shared" si="3"/>
        <v>34747693.640000001</v>
      </c>
      <c r="R3" s="13">
        <f t="shared" si="3"/>
        <v>48028711.04999999</v>
      </c>
      <c r="S3" s="13">
        <f t="shared" si="3"/>
        <v>49708816.960000001</v>
      </c>
    </row>
    <row r="4" spans="1:19" ht="30" x14ac:dyDescent="0.25">
      <c r="A4" s="35" t="s">
        <v>2</v>
      </c>
      <c r="B4" s="35"/>
      <c r="C4" s="35"/>
      <c r="D4" s="14">
        <v>412897495</v>
      </c>
      <c r="E4" s="31">
        <f>SUM(E5:E9)</f>
        <v>0</v>
      </c>
      <c r="F4" s="14">
        <f>SUM(F5:F9)</f>
        <v>473333399.37</v>
      </c>
      <c r="G4" s="23">
        <f>SUM(H4:S4)</f>
        <v>457991341.20999998</v>
      </c>
      <c r="H4" s="14">
        <f>SUM(H5:H9)</f>
        <v>37788508.210000001</v>
      </c>
      <c r="I4" s="14">
        <f t="shared" ref="I4:J4" si="4">SUM(I5:I9)</f>
        <v>35734108.539999999</v>
      </c>
      <c r="J4" s="14">
        <f t="shared" si="4"/>
        <v>39688322.219999999</v>
      </c>
      <c r="K4" s="14">
        <f>SUM(K5:K9)</f>
        <v>36958601.780000001</v>
      </c>
      <c r="L4" s="14">
        <f t="shared" ref="L4:S4" si="5">SUM(L5:L9)</f>
        <v>40270838.309999995</v>
      </c>
      <c r="M4" s="14">
        <f>SUM(M5:M9)</f>
        <v>38282118.210000001</v>
      </c>
      <c r="N4" s="14">
        <f t="shared" si="5"/>
        <v>44704317.969999999</v>
      </c>
      <c r="O4" s="14">
        <f t="shared" si="5"/>
        <v>37822561.569999993</v>
      </c>
      <c r="P4" s="14">
        <f t="shared" si="5"/>
        <v>38062440.899999999</v>
      </c>
      <c r="Q4" s="14">
        <f t="shared" si="5"/>
        <v>28250336.350000001</v>
      </c>
      <c r="R4" s="14">
        <f t="shared" si="5"/>
        <v>39614463.839999989</v>
      </c>
      <c r="S4" s="14">
        <f t="shared" si="5"/>
        <v>40814723.310000002</v>
      </c>
    </row>
    <row r="5" spans="1:19" x14ac:dyDescent="0.25">
      <c r="A5" s="36" t="s">
        <v>3</v>
      </c>
      <c r="B5" s="36"/>
      <c r="C5" s="36"/>
      <c r="D5" s="17">
        <v>270722090</v>
      </c>
      <c r="E5" s="32"/>
      <c r="F5" s="33">
        <v>340821636.81</v>
      </c>
      <c r="G5" s="24">
        <f t="shared" si="2"/>
        <v>336832577.51999998</v>
      </c>
      <c r="H5" s="17">
        <v>29924027.019999996</v>
      </c>
      <c r="I5" s="21">
        <v>26568607.959999997</v>
      </c>
      <c r="J5" s="21">
        <v>30929902.310000002</v>
      </c>
      <c r="K5" s="21">
        <v>26700356.48</v>
      </c>
      <c r="L5" s="21">
        <v>31257380.41</v>
      </c>
      <c r="M5" s="21">
        <v>29106099.48</v>
      </c>
      <c r="N5" s="21">
        <v>27789536.82</v>
      </c>
      <c r="O5" s="21">
        <v>27974493.919999998</v>
      </c>
      <c r="P5" s="21">
        <v>29775332.530000001</v>
      </c>
      <c r="Q5" s="21">
        <f>+'[1]Plantilla Ejecución UAI'!N5</f>
        <v>18417974.270000003</v>
      </c>
      <c r="R5" s="21">
        <f>+'[2]GASTOS BANCO CENTRAL'!$K$12</f>
        <v>28762511.009999994</v>
      </c>
      <c r="S5" s="21">
        <f>+'[3]GASTOS BANCO CENTRAL'!$K$12</f>
        <v>29626355.310000002</v>
      </c>
    </row>
    <row r="6" spans="1:19" x14ac:dyDescent="0.25">
      <c r="A6" s="36" t="s">
        <v>4</v>
      </c>
      <c r="B6" s="36"/>
      <c r="C6" s="36"/>
      <c r="D6" s="17">
        <v>40646404</v>
      </c>
      <c r="E6" s="32"/>
      <c r="F6" s="33">
        <v>40560000</v>
      </c>
      <c r="G6" s="21">
        <f t="shared" si="2"/>
        <v>40449900</v>
      </c>
      <c r="H6" s="17">
        <v>2859550</v>
      </c>
      <c r="I6" s="21">
        <v>2874550</v>
      </c>
      <c r="J6" s="21">
        <v>2982550</v>
      </c>
      <c r="K6" s="21">
        <v>4553550</v>
      </c>
      <c r="L6" s="21">
        <v>3215050</v>
      </c>
      <c r="M6" s="21">
        <v>3339450</v>
      </c>
      <c r="N6" s="21">
        <v>5034700</v>
      </c>
      <c r="O6" s="21">
        <v>3117200</v>
      </c>
      <c r="P6" s="21">
        <v>1760700</v>
      </c>
      <c r="Q6" s="21">
        <f>+'[1]Plantilla Ejecución UAI'!N6</f>
        <v>3494700</v>
      </c>
      <c r="R6" s="21">
        <f>+'[2]GASTOS BANCO CENTRAL'!$K$21</f>
        <v>3574700</v>
      </c>
      <c r="S6" s="21">
        <f>+'[3]GASTOS BANCO CENTRAL'!$K$21</f>
        <v>3643200</v>
      </c>
    </row>
    <row r="7" spans="1:19" ht="30" x14ac:dyDescent="0.25">
      <c r="A7" s="36" t="s">
        <v>39</v>
      </c>
      <c r="B7" s="36"/>
      <c r="C7" s="36"/>
      <c r="D7" s="17">
        <v>20881600</v>
      </c>
      <c r="E7" s="32"/>
      <c r="F7" s="33">
        <v>6420000</v>
      </c>
      <c r="G7" s="21">
        <f t="shared" si="2"/>
        <v>4617000</v>
      </c>
      <c r="H7" s="17">
        <v>0</v>
      </c>
      <c r="I7" s="21">
        <v>1050000</v>
      </c>
      <c r="J7" s="21">
        <v>431000</v>
      </c>
      <c r="K7" s="21">
        <v>0</v>
      </c>
      <c r="L7" s="21">
        <v>0</v>
      </c>
      <c r="N7" s="21">
        <v>1136000</v>
      </c>
      <c r="O7" s="21">
        <v>100000</v>
      </c>
      <c r="P7" s="21">
        <v>0</v>
      </c>
      <c r="Q7" s="21">
        <f>+'[1]Plantilla Ejecución UAI'!N7</f>
        <v>0</v>
      </c>
      <c r="R7" s="21">
        <f>+'[2]GASTOS BANCO CENTRAL'!$K$27</f>
        <v>900000</v>
      </c>
      <c r="S7" s="21">
        <f>+'[3]GASTOS BANCO CENTRAL'!$K$27</f>
        <v>1000000</v>
      </c>
    </row>
    <row r="8" spans="1:19" ht="30" x14ac:dyDescent="0.25">
      <c r="A8" s="36" t="s">
        <v>5</v>
      </c>
      <c r="B8" s="36"/>
      <c r="C8" s="36"/>
      <c r="D8" s="17">
        <v>38764799</v>
      </c>
      <c r="E8" s="32"/>
      <c r="F8" s="33">
        <v>40849160.560000002</v>
      </c>
      <c r="G8" s="21">
        <f t="shared" si="2"/>
        <v>32113863.140000004</v>
      </c>
      <c r="H8" s="17">
        <v>1911185.2399999998</v>
      </c>
      <c r="I8" s="21">
        <v>2004663.57</v>
      </c>
      <c r="J8" s="21">
        <v>2046191.07</v>
      </c>
      <c r="K8" s="21">
        <v>2177953.11</v>
      </c>
      <c r="L8" s="21">
        <v>2208620.89</v>
      </c>
      <c r="M8" s="21">
        <v>2245243.11</v>
      </c>
      <c r="N8" s="21">
        <v>7019810.0399999991</v>
      </c>
      <c r="O8" s="21">
        <v>2749036.17</v>
      </c>
      <c r="P8" s="21">
        <v>2423018.11</v>
      </c>
      <c r="Q8" s="21">
        <f>+'[1]Plantilla Ejecución UAI'!N8</f>
        <v>2401955.61</v>
      </c>
      <c r="R8" s="21">
        <f>+'[2]GASTOS BANCO CENTRAL'!$K$30</f>
        <v>2431947.2799999993</v>
      </c>
      <c r="S8" s="21">
        <f>+'[3]GASTOS BANCO CENTRAL'!$K$30</f>
        <v>2494238.94</v>
      </c>
    </row>
    <row r="9" spans="1:19" ht="30" x14ac:dyDescent="0.25">
      <c r="A9" s="36" t="s">
        <v>6</v>
      </c>
      <c r="B9" s="36"/>
      <c r="C9" s="36"/>
      <c r="D9" s="17">
        <v>41882602</v>
      </c>
      <c r="E9" s="32"/>
      <c r="F9" s="33">
        <v>44682602</v>
      </c>
      <c r="G9" s="21">
        <f t="shared" si="2"/>
        <v>43978000.549999997</v>
      </c>
      <c r="H9" s="17">
        <v>3093745.9499999997</v>
      </c>
      <c r="I9" s="21">
        <v>3236287.0099999993</v>
      </c>
      <c r="J9" s="21">
        <v>3298678.84</v>
      </c>
      <c r="K9" s="21">
        <v>3526742.19</v>
      </c>
      <c r="L9" s="21">
        <v>3589787.01</v>
      </c>
      <c r="M9" s="21">
        <v>3591325.62</v>
      </c>
      <c r="N9" s="21">
        <v>3724271.1100000003</v>
      </c>
      <c r="O9" s="21">
        <v>3881831.4799999995</v>
      </c>
      <c r="P9" s="21">
        <v>4103390.26</v>
      </c>
      <c r="Q9" s="21">
        <f>+'[1]Plantilla Ejecución UAI'!N9</f>
        <v>3935706.4699999997</v>
      </c>
      <c r="R9" s="21">
        <f>+'[2]GASTOS BANCO CENTRAL'!$K$35</f>
        <v>3945305.5499999993</v>
      </c>
      <c r="S9" s="21">
        <f>+'[3]GASTOS BANCO CENTRAL'!$K$35</f>
        <v>4050929.0599999996</v>
      </c>
    </row>
    <row r="10" spans="1:19" x14ac:dyDescent="0.25">
      <c r="A10" s="35" t="s">
        <v>7</v>
      </c>
      <c r="B10" s="35"/>
      <c r="C10" s="35"/>
      <c r="D10" s="14">
        <v>124871578</v>
      </c>
      <c r="E10" s="31">
        <f>SUM(E11:E19)</f>
        <v>0</v>
      </c>
      <c r="F10" s="31">
        <f>SUM(F11:F19)</f>
        <v>69912697.629999995</v>
      </c>
      <c r="G10" s="23">
        <f>SUM(H10:S10)</f>
        <v>51945799.850000001</v>
      </c>
      <c r="H10" s="14">
        <f t="shared" ref="H10:M10" si="6">SUM(H11:H19)</f>
        <v>2558447.75</v>
      </c>
      <c r="I10" s="14">
        <f t="shared" si="6"/>
        <v>2525736.5099999998</v>
      </c>
      <c r="J10" s="14">
        <f t="shared" si="6"/>
        <v>3417895.61</v>
      </c>
      <c r="K10" s="14">
        <f>SUM(K11:K19)</f>
        <v>4769486.13</v>
      </c>
      <c r="L10" s="14">
        <f t="shared" si="6"/>
        <v>4956867.4600000009</v>
      </c>
      <c r="M10" s="14">
        <f t="shared" si="6"/>
        <v>3748733.35</v>
      </c>
      <c r="N10" s="14">
        <f t="shared" ref="N10:S10" si="7">SUM(N11:N19)</f>
        <v>7462719.8600000003</v>
      </c>
      <c r="O10" s="14">
        <f t="shared" si="7"/>
        <v>4368638.9700000007</v>
      </c>
      <c r="P10" s="14">
        <f t="shared" si="7"/>
        <v>4377011.1399999997</v>
      </c>
      <c r="Q10" s="14">
        <f t="shared" si="7"/>
        <v>4312977.1500000004</v>
      </c>
      <c r="R10" s="14">
        <f t="shared" si="7"/>
        <v>4756532.42</v>
      </c>
      <c r="S10" s="14">
        <f t="shared" si="7"/>
        <v>4690753.4999999991</v>
      </c>
    </row>
    <row r="11" spans="1:19" x14ac:dyDescent="0.25">
      <c r="A11" s="36" t="s">
        <v>8</v>
      </c>
      <c r="B11" s="36"/>
      <c r="C11" s="36"/>
      <c r="D11" s="17">
        <v>6521818</v>
      </c>
      <c r="F11" s="33">
        <v>8425514.629999999</v>
      </c>
      <c r="G11" s="21">
        <f t="shared" si="2"/>
        <v>6429282.5599999987</v>
      </c>
      <c r="H11" s="17">
        <v>476774.79000000004</v>
      </c>
      <c r="I11" s="21">
        <v>462458.42000000004</v>
      </c>
      <c r="J11" s="21">
        <v>494098.02999999997</v>
      </c>
      <c r="K11" s="21">
        <v>530900.16</v>
      </c>
      <c r="L11" s="21">
        <v>510246.16</v>
      </c>
      <c r="M11" s="21">
        <v>567703.43000000005</v>
      </c>
      <c r="N11" s="21">
        <v>599966.50999999989</v>
      </c>
      <c r="O11" s="21">
        <v>559539.14</v>
      </c>
      <c r="P11" s="21">
        <v>563691.37</v>
      </c>
      <c r="Q11" s="21">
        <f>+'[1]Plantilla Ejecución UAI'!N11</f>
        <v>562422.35</v>
      </c>
      <c r="R11" s="21">
        <f>+'[2]GASTOS BANCO CENTRAL'!$K$41</f>
        <v>555754.01</v>
      </c>
      <c r="S11" s="21">
        <f>+'[3]GASTOS BANCO CENTRAL'!$K$41</f>
        <v>545728.18999999994</v>
      </c>
    </row>
    <row r="12" spans="1:19" ht="30" x14ac:dyDescent="0.25">
      <c r="A12" s="36" t="s">
        <v>9</v>
      </c>
      <c r="B12" s="36"/>
      <c r="C12" s="36"/>
      <c r="D12" s="17">
        <v>19837930</v>
      </c>
      <c r="F12" s="33">
        <v>4637930</v>
      </c>
      <c r="G12" s="21">
        <f t="shared" si="2"/>
        <v>2618010.16</v>
      </c>
      <c r="H12" s="17">
        <v>132111.93</v>
      </c>
      <c r="I12" s="21">
        <v>162947.03</v>
      </c>
      <c r="J12" s="21">
        <v>356161.52</v>
      </c>
      <c r="K12" s="21">
        <v>185438</v>
      </c>
      <c r="L12" s="21">
        <v>169506.88</v>
      </c>
      <c r="M12" s="21">
        <v>12792.09</v>
      </c>
      <c r="N12" s="21">
        <v>75168.13</v>
      </c>
      <c r="O12" s="21">
        <v>138896</v>
      </c>
      <c r="P12" s="21">
        <v>435391.95999999996</v>
      </c>
      <c r="Q12" s="21">
        <f>+'[1]Plantilla Ejecución UAI'!N12</f>
        <v>51838.739999999991</v>
      </c>
      <c r="R12" s="21">
        <f>+'[2]GASTOS BANCO CENTRAL'!$K$49</f>
        <v>524906.68000000005</v>
      </c>
      <c r="S12" s="21">
        <f>+'[3]GASTOS BANCO CENTRAL'!$K$49</f>
        <v>372851.20000000001</v>
      </c>
    </row>
    <row r="13" spans="1:19" x14ac:dyDescent="0.25">
      <c r="A13" s="36" t="s">
        <v>10</v>
      </c>
      <c r="B13" s="36"/>
      <c r="C13" s="36"/>
      <c r="D13" s="17">
        <v>4574144</v>
      </c>
      <c r="F13" s="33">
        <v>8700000</v>
      </c>
      <c r="G13" s="24">
        <f t="shared" si="2"/>
        <v>7880182.1699999999</v>
      </c>
      <c r="H13" s="17">
        <v>101233.99999999999</v>
      </c>
      <c r="I13" s="21">
        <v>24350</v>
      </c>
      <c r="J13" s="21">
        <v>397728.8</v>
      </c>
      <c r="K13" s="21">
        <v>1365956.1</v>
      </c>
      <c r="L13" s="21">
        <v>1097256.8</v>
      </c>
      <c r="M13" s="21">
        <v>250534.01</v>
      </c>
      <c r="N13" s="21">
        <v>2036949.58</v>
      </c>
      <c r="O13" s="21">
        <v>226481.2</v>
      </c>
      <c r="P13" s="21">
        <v>329450.93</v>
      </c>
      <c r="Q13" s="21">
        <f>+'[1]Plantilla Ejecución UAI'!N13</f>
        <v>242000</v>
      </c>
      <c r="R13" s="21">
        <f>+'[2]GASTOS BANCO CENTRAL'!$K$52</f>
        <v>123375</v>
      </c>
      <c r="S13" s="21">
        <f>+'[3]GASTOS BANCO CENTRAL'!$K$52</f>
        <v>1684865.75</v>
      </c>
    </row>
    <row r="14" spans="1:19" ht="18" customHeight="1" x14ac:dyDescent="0.25">
      <c r="A14" s="36" t="s">
        <v>11</v>
      </c>
      <c r="B14" s="36"/>
      <c r="C14" s="36"/>
      <c r="D14" s="17">
        <v>3909759</v>
      </c>
      <c r="F14" s="33">
        <v>3909759</v>
      </c>
      <c r="G14" s="21">
        <f t="shared" si="2"/>
        <v>2408595.7800000003</v>
      </c>
      <c r="H14" s="17">
        <v>43984</v>
      </c>
      <c r="I14" s="21">
        <v>154102</v>
      </c>
      <c r="J14" s="21">
        <v>14693.720000000001</v>
      </c>
      <c r="K14" s="21">
        <v>1341</v>
      </c>
      <c r="L14" s="21">
        <v>5277</v>
      </c>
      <c r="M14" s="21">
        <v>14497.37</v>
      </c>
      <c r="N14" s="21">
        <v>18763.78</v>
      </c>
      <c r="O14" s="21">
        <v>23099.96</v>
      </c>
      <c r="P14" s="21">
        <v>13137.98</v>
      </c>
      <c r="Q14" s="21">
        <f>+'[1]Plantilla Ejecución UAI'!N14</f>
        <v>2588644.4700000002</v>
      </c>
      <c r="R14" s="21">
        <f>+'[2]GASTOS BANCO CENTRAL'!$K$55</f>
        <v>574746.05999999994</v>
      </c>
      <c r="S14" s="21">
        <f>+'[3]GASTOS BANCO CENTRAL'!$K$55</f>
        <v>-1043691.56</v>
      </c>
    </row>
    <row r="15" spans="1:19" x14ac:dyDescent="0.25">
      <c r="A15" s="36" t="s">
        <v>12</v>
      </c>
      <c r="B15" s="36"/>
      <c r="C15" s="36"/>
      <c r="D15" s="17">
        <v>2161865</v>
      </c>
      <c r="F15" s="33">
        <v>1468400</v>
      </c>
      <c r="G15" s="21">
        <f t="shared" si="2"/>
        <v>583978</v>
      </c>
      <c r="H15" s="17">
        <v>0</v>
      </c>
      <c r="I15" s="21">
        <v>25370</v>
      </c>
      <c r="J15" s="21">
        <v>0</v>
      </c>
      <c r="K15" s="21">
        <v>530150.40000000002</v>
      </c>
      <c r="L15" s="21">
        <v>0</v>
      </c>
      <c r="M15" s="21">
        <v>3304</v>
      </c>
      <c r="N15" s="21">
        <v>0</v>
      </c>
      <c r="O15" s="21">
        <v>0</v>
      </c>
      <c r="P15" s="21">
        <v>0</v>
      </c>
      <c r="Q15" s="21">
        <f>+'[1]Plantilla Ejecución UAI'!N15</f>
        <v>8605.6</v>
      </c>
      <c r="R15" s="21">
        <f>+'[2]GASTOS BANCO CENTRAL'!$K$59</f>
        <v>0</v>
      </c>
      <c r="S15" s="21">
        <f>+'[3]GASTOS BANCO CENTRAL'!$K$59</f>
        <v>16548</v>
      </c>
    </row>
    <row r="16" spans="1:19" x14ac:dyDescent="0.25">
      <c r="A16" s="36" t="s">
        <v>13</v>
      </c>
      <c r="B16" s="36"/>
      <c r="C16" s="36"/>
      <c r="D16" s="17">
        <v>19858616</v>
      </c>
      <c r="F16" s="33">
        <v>13000000</v>
      </c>
      <c r="G16" s="21">
        <f t="shared" si="2"/>
        <v>11171771.789999999</v>
      </c>
      <c r="H16" s="17">
        <v>799445.02999999991</v>
      </c>
      <c r="I16" s="21">
        <v>935186.87999999989</v>
      </c>
      <c r="J16" s="21">
        <v>918211.09999999986</v>
      </c>
      <c r="K16" s="21">
        <v>890897.15</v>
      </c>
      <c r="L16" s="21">
        <v>914215.73</v>
      </c>
      <c r="M16" s="21">
        <v>965791.18</v>
      </c>
      <c r="N16" s="21">
        <v>942347.8</v>
      </c>
      <c r="O16" s="21">
        <v>940882.08</v>
      </c>
      <c r="P16" s="21">
        <v>987335.00999999978</v>
      </c>
      <c r="Q16" s="21">
        <f>+'[1]Plantilla Ejecución UAI'!N16</f>
        <v>1030948.61</v>
      </c>
      <c r="R16" s="21">
        <f>+'[2]GASTOS BANCO CENTRAL'!$K$64</f>
        <v>907154.42</v>
      </c>
      <c r="S16" s="21">
        <f>+'[3]GASTOS BANCO CENTRAL'!$K$64</f>
        <v>939356.79999999993</v>
      </c>
    </row>
    <row r="17" spans="1:22" ht="45" x14ac:dyDescent="0.25">
      <c r="A17" s="36" t="s">
        <v>14</v>
      </c>
      <c r="B17" s="36"/>
      <c r="C17" s="36"/>
      <c r="D17" s="17">
        <v>10775934</v>
      </c>
      <c r="F17" s="33">
        <v>9998275</v>
      </c>
      <c r="G17" s="21">
        <f t="shared" si="2"/>
        <v>5725038.9500000011</v>
      </c>
      <c r="H17" s="17">
        <v>185185.03999999998</v>
      </c>
      <c r="I17" s="21">
        <v>81582.97</v>
      </c>
      <c r="J17" s="21">
        <v>192558.09999999998</v>
      </c>
      <c r="K17" s="21">
        <v>93319.94</v>
      </c>
      <c r="L17" s="21">
        <v>611882.19999999995</v>
      </c>
      <c r="M17" s="21">
        <v>192371.5</v>
      </c>
      <c r="N17" s="21">
        <v>1140606.82</v>
      </c>
      <c r="O17" s="21">
        <v>1161255.82</v>
      </c>
      <c r="P17" s="21">
        <v>482489.37</v>
      </c>
      <c r="Q17" s="21">
        <f>+'[1]Plantilla Ejecución UAI'!N17</f>
        <v>233389.21999999997</v>
      </c>
      <c r="R17" s="21">
        <f>+'[2]GASTOS BANCO CENTRAL'!$K$68</f>
        <v>465736.82</v>
      </c>
      <c r="S17" s="21">
        <f>+'[3]GASTOS BANCO CENTRAL'!$K$68</f>
        <v>884661.15</v>
      </c>
    </row>
    <row r="18" spans="1:22" ht="45" x14ac:dyDescent="0.25">
      <c r="A18" s="36" t="s">
        <v>15</v>
      </c>
      <c r="B18" s="36"/>
      <c r="C18" s="36"/>
      <c r="D18" s="17">
        <v>57231512</v>
      </c>
      <c r="F18" s="33">
        <v>19572819</v>
      </c>
      <c r="G18" s="21">
        <f t="shared" si="2"/>
        <v>15128940.439999999</v>
      </c>
      <c r="H18" s="17">
        <v>819712.96</v>
      </c>
      <c r="I18" s="21">
        <v>679739.21</v>
      </c>
      <c r="J18" s="21">
        <v>1044444.3399999997</v>
      </c>
      <c r="K18" s="21">
        <v>1171483.3799999999</v>
      </c>
      <c r="L18" s="21">
        <v>1648482.69</v>
      </c>
      <c r="M18" s="21">
        <v>1741739.77</v>
      </c>
      <c r="N18" s="21">
        <v>2648917.2400000002</v>
      </c>
      <c r="O18" s="21">
        <v>1318484.77</v>
      </c>
      <c r="P18" s="21">
        <v>1565514.5199999998</v>
      </c>
      <c r="Q18" s="21">
        <f>+'[1]Plantilla Ejecución UAI'!N18</f>
        <v>-404871.84000000008</v>
      </c>
      <c r="R18" s="21">
        <f>+'[2]GASTOS BANCO CENTRAL'!$K$74</f>
        <v>1604859.4300000002</v>
      </c>
      <c r="S18" s="21">
        <f>+'[3]GASTOS BANCO CENTRAL'!$K$74</f>
        <v>1290433.97</v>
      </c>
    </row>
    <row r="19" spans="1:22" ht="30" x14ac:dyDescent="0.25">
      <c r="A19" s="36" t="s">
        <v>40</v>
      </c>
      <c r="B19" s="36"/>
      <c r="C19" s="36"/>
      <c r="D19" s="17"/>
      <c r="F19" s="33">
        <v>200000</v>
      </c>
      <c r="G19" s="24">
        <f t="shared" si="2"/>
        <v>0</v>
      </c>
      <c r="H19" s="25">
        <v>0</v>
      </c>
      <c r="I19" s="25"/>
      <c r="J19" s="25"/>
      <c r="K19" s="25">
        <v>0</v>
      </c>
      <c r="L19" s="25"/>
      <c r="M19" s="25">
        <v>0</v>
      </c>
      <c r="N19" s="21">
        <v>0</v>
      </c>
      <c r="O19" s="21">
        <v>0</v>
      </c>
      <c r="Q19" s="21">
        <f>+'[1]Plantilla Ejecución UAI'!N19</f>
        <v>0</v>
      </c>
    </row>
    <row r="20" spans="1:22" x14ac:dyDescent="0.25">
      <c r="A20" s="35" t="s">
        <v>16</v>
      </c>
      <c r="B20" s="35"/>
      <c r="C20" s="35"/>
      <c r="D20" s="14">
        <v>27752871</v>
      </c>
      <c r="E20" s="31">
        <f>SUM(E21:E29)</f>
        <v>0</v>
      </c>
      <c r="F20" s="31">
        <f>SUM(F21:F29)</f>
        <v>22275847</v>
      </c>
      <c r="G20" s="23">
        <f>SUM(H20:S20)</f>
        <v>14840134.460000001</v>
      </c>
      <c r="H20" s="14">
        <f>SUM(H21:H29)</f>
        <v>835030.30999999994</v>
      </c>
      <c r="I20" s="14">
        <f t="shared" ref="I20:J20" si="8">SUM(I21:I29)</f>
        <v>1860888.46</v>
      </c>
      <c r="J20" s="14">
        <f t="shared" si="8"/>
        <v>654569.74</v>
      </c>
      <c r="K20" s="14">
        <f>SUM(K21:K29)</f>
        <v>558554.12</v>
      </c>
      <c r="L20" s="14">
        <f t="shared" ref="L20:S20" si="9">SUM(L21:L29)</f>
        <v>582271.11</v>
      </c>
      <c r="M20" s="14">
        <f t="shared" si="9"/>
        <v>707961.42</v>
      </c>
      <c r="N20" s="14">
        <f t="shared" si="9"/>
        <v>1652123.7799999998</v>
      </c>
      <c r="O20" s="14">
        <f t="shared" si="9"/>
        <v>1430198.13</v>
      </c>
      <c r="P20" s="14">
        <f>SUM(P21:P29)</f>
        <v>839894.23</v>
      </c>
      <c r="Q20" s="14">
        <f t="shared" si="9"/>
        <v>770680.65</v>
      </c>
      <c r="R20" s="14">
        <f t="shared" si="9"/>
        <v>2172830.65</v>
      </c>
      <c r="S20" s="14">
        <f t="shared" si="9"/>
        <v>2775131.8600000003</v>
      </c>
      <c r="T20" s="14"/>
      <c r="U20" s="14"/>
      <c r="V20" s="14"/>
    </row>
    <row r="21" spans="1:22" ht="30" x14ac:dyDescent="0.25">
      <c r="A21" s="36" t="s">
        <v>17</v>
      </c>
      <c r="B21" s="36"/>
      <c r="C21" s="36"/>
      <c r="D21" s="17">
        <v>5891109</v>
      </c>
      <c r="F21" s="33">
        <v>4100000</v>
      </c>
      <c r="G21" s="21">
        <f t="shared" si="2"/>
        <v>3208625.5199999996</v>
      </c>
      <c r="H21" s="17">
        <v>265839.40999999997</v>
      </c>
      <c r="I21" s="21">
        <v>457898.57</v>
      </c>
      <c r="J21" s="21">
        <v>170254.23</v>
      </c>
      <c r="K21" s="21">
        <v>78539.13</v>
      </c>
      <c r="L21" s="21">
        <v>120755.99</v>
      </c>
      <c r="M21" s="21">
        <v>199349.17</v>
      </c>
      <c r="N21" s="21">
        <v>668147.67000000004</v>
      </c>
      <c r="O21" s="21">
        <v>113606.01</v>
      </c>
      <c r="P21" s="21">
        <v>201801.43</v>
      </c>
      <c r="Q21" s="21">
        <f>+'[1]Plantilla Ejecución UAI'!N21</f>
        <v>236545.15</v>
      </c>
      <c r="R21" s="21">
        <f>+'[2]GASTOS BANCO CENTRAL'!$K$92</f>
        <v>219070.21999999997</v>
      </c>
      <c r="S21" s="21">
        <f>+'[3]GASTOS BANCO CENTRAL'!$K$92</f>
        <v>476818.54</v>
      </c>
    </row>
    <row r="22" spans="1:22" x14ac:dyDescent="0.25">
      <c r="A22" s="36" t="s">
        <v>18</v>
      </c>
      <c r="B22" s="36"/>
      <c r="C22" s="36"/>
      <c r="D22" s="17">
        <v>3082751</v>
      </c>
      <c r="F22" s="33">
        <v>1014000</v>
      </c>
      <c r="G22" s="21">
        <f t="shared" si="2"/>
        <v>535875.69999999995</v>
      </c>
      <c r="H22" s="17">
        <v>0</v>
      </c>
      <c r="K22" s="21">
        <v>0</v>
      </c>
      <c r="N22" s="21">
        <v>176852.5</v>
      </c>
      <c r="P22" s="21">
        <v>0</v>
      </c>
      <c r="Q22" s="21">
        <f>+'[1]Plantilla Ejecución UAI'!N22</f>
        <v>109750</v>
      </c>
      <c r="R22" s="21">
        <f>+'[2]GASTOS BANCO CENTRAL'!$K$95</f>
        <v>249273.2</v>
      </c>
    </row>
    <row r="23" spans="1:22" ht="30" x14ac:dyDescent="0.25">
      <c r="A23" s="36" t="s">
        <v>19</v>
      </c>
      <c r="B23" s="36"/>
      <c r="C23" s="36"/>
      <c r="D23" s="17">
        <v>1472910</v>
      </c>
      <c r="F23" s="33">
        <v>1398000</v>
      </c>
      <c r="G23" s="21">
        <f t="shared" si="2"/>
        <v>432067.48</v>
      </c>
      <c r="H23" s="17">
        <v>0</v>
      </c>
      <c r="J23" s="21">
        <v>40092</v>
      </c>
      <c r="K23" s="21">
        <v>3100</v>
      </c>
      <c r="L23" s="21">
        <v>3100</v>
      </c>
      <c r="N23" s="21">
        <v>3100</v>
      </c>
      <c r="Q23" s="21">
        <f>+'[1]Plantilla Ejecución UAI'!N23</f>
        <v>0</v>
      </c>
      <c r="R23" s="21">
        <f>+'[2]GASTOS BANCO CENTRAL'!$K$98</f>
        <v>257277.7</v>
      </c>
      <c r="S23" s="21">
        <f>+'[3]GASTOS BANCO CENTRAL'!$K$98</f>
        <v>125397.78</v>
      </c>
    </row>
    <row r="24" spans="1:22" x14ac:dyDescent="0.25">
      <c r="A24" s="36" t="s">
        <v>20</v>
      </c>
      <c r="B24" s="36"/>
      <c r="C24" s="36"/>
      <c r="D24" s="17">
        <v>87500</v>
      </c>
      <c r="F24" s="33">
        <v>150000</v>
      </c>
      <c r="G24" s="24">
        <f t="shared" si="2"/>
        <v>103840</v>
      </c>
      <c r="H24" s="17">
        <v>0</v>
      </c>
      <c r="K24" s="21">
        <v>0</v>
      </c>
      <c r="O24" s="21">
        <v>103840</v>
      </c>
      <c r="Q24" s="21">
        <f>+'[1]Plantilla Ejecución UAI'!N24</f>
        <v>0</v>
      </c>
      <c r="R24" s="21">
        <f>+'[2]GASTOS BANCO CENTRAL'!$K$103</f>
        <v>0</v>
      </c>
    </row>
    <row r="25" spans="1:22" ht="30" x14ac:dyDescent="0.25">
      <c r="A25" s="36" t="s">
        <v>21</v>
      </c>
      <c r="B25" s="36"/>
      <c r="C25" s="36"/>
      <c r="D25" s="17">
        <v>812750</v>
      </c>
      <c r="F25" s="33">
        <v>735750</v>
      </c>
      <c r="G25" s="21">
        <f t="shared" si="2"/>
        <v>23658.55</v>
      </c>
      <c r="H25" s="17">
        <v>0</v>
      </c>
      <c r="K25" s="21">
        <v>0</v>
      </c>
      <c r="Q25" s="21">
        <f>+'[1]Plantilla Ejecución UAI'!N25</f>
        <v>0</v>
      </c>
      <c r="S25" s="21">
        <f>+'[3]GASTOS BANCO CENTRAL'!$K$107</f>
        <v>23658.55</v>
      </c>
    </row>
    <row r="26" spans="1:22" ht="30" x14ac:dyDescent="0.25">
      <c r="A26" s="36" t="s">
        <v>22</v>
      </c>
      <c r="B26" s="36"/>
      <c r="C26" s="36"/>
      <c r="D26" s="17">
        <v>1455000</v>
      </c>
      <c r="F26" s="33">
        <v>500000</v>
      </c>
      <c r="G26" s="21">
        <f t="shared" si="2"/>
        <v>0</v>
      </c>
      <c r="H26" s="17">
        <v>0</v>
      </c>
      <c r="K26" s="21">
        <v>0</v>
      </c>
      <c r="Q26" s="21">
        <f>+'[1]Plantilla Ejecución UAI'!N26</f>
        <v>0</v>
      </c>
    </row>
    <row r="27" spans="1:22" ht="30" x14ac:dyDescent="0.25">
      <c r="A27" s="36" t="s">
        <v>23</v>
      </c>
      <c r="B27" s="36"/>
      <c r="C27" s="36"/>
      <c r="D27" s="17">
        <v>10648606</v>
      </c>
      <c r="F27" s="33">
        <v>8953800</v>
      </c>
      <c r="G27" s="21">
        <f t="shared" si="2"/>
        <v>7958473.5200000014</v>
      </c>
      <c r="H27" s="17">
        <v>442402</v>
      </c>
      <c r="I27" s="21">
        <v>1217595</v>
      </c>
      <c r="J27" s="21">
        <v>435999</v>
      </c>
      <c r="K27" s="21">
        <v>472245</v>
      </c>
      <c r="L27" s="21">
        <v>446220</v>
      </c>
      <c r="M27" s="21">
        <v>500879.1</v>
      </c>
      <c r="N27" s="21">
        <v>477250</v>
      </c>
      <c r="O27" s="21">
        <v>719427.54</v>
      </c>
      <c r="P27" s="21">
        <v>621140.78</v>
      </c>
      <c r="Q27" s="21">
        <f>+'[1]Plantilla Ejecución UAI'!N27</f>
        <v>533195</v>
      </c>
      <c r="R27" s="21">
        <f>+'[2]GASTOS BANCO CENTRAL'!$K$109</f>
        <v>1519629.99</v>
      </c>
      <c r="S27" s="21">
        <f>+'[3]GASTOS BANCO CENTRAL'!$K$109</f>
        <v>572490.11</v>
      </c>
    </row>
    <row r="28" spans="1:22" ht="45" x14ac:dyDescent="0.25">
      <c r="A28" s="36" t="s">
        <v>41</v>
      </c>
      <c r="B28" s="36"/>
      <c r="C28" s="36"/>
      <c r="D28" s="17"/>
      <c r="G28" s="21">
        <f t="shared" si="2"/>
        <v>0</v>
      </c>
      <c r="H28" s="17">
        <v>0</v>
      </c>
      <c r="I28" s="21">
        <v>0</v>
      </c>
      <c r="K28" s="21">
        <v>0</v>
      </c>
      <c r="Q28" s="21">
        <f>+'[1]Plantilla Ejecución UAI'!N28</f>
        <v>0</v>
      </c>
    </row>
    <row r="29" spans="1:22" x14ac:dyDescent="0.25">
      <c r="A29" s="36" t="s">
        <v>24</v>
      </c>
      <c r="B29" s="36"/>
      <c r="C29" s="36"/>
      <c r="D29" s="17">
        <v>4302245</v>
      </c>
      <c r="F29" s="33">
        <v>5424297</v>
      </c>
      <c r="G29" s="21">
        <f t="shared" si="2"/>
        <v>2577593.6900000004</v>
      </c>
      <c r="H29" s="17">
        <v>126788.9</v>
      </c>
      <c r="I29" s="21">
        <v>185394.88999999998</v>
      </c>
      <c r="J29" s="21">
        <v>8224.51</v>
      </c>
      <c r="K29" s="21">
        <v>4669.99</v>
      </c>
      <c r="L29" s="21">
        <v>12195.12</v>
      </c>
      <c r="M29" s="21">
        <v>7733.15</v>
      </c>
      <c r="N29" s="21">
        <v>326773.61</v>
      </c>
      <c r="O29" s="21">
        <v>493324.57999999996</v>
      </c>
      <c r="P29" s="21">
        <v>16952.02</v>
      </c>
      <c r="Q29" s="21">
        <f>+'[1]Plantilla Ejecución UAI'!N29</f>
        <v>-108809.5</v>
      </c>
      <c r="R29" s="21">
        <f>+'[2]GASTOS BANCO CENTRAL'!$K$114</f>
        <v>-72420.459999999992</v>
      </c>
      <c r="S29" s="21">
        <f>+'[3]GASTOS BANCO CENTRAL'!$K$114</f>
        <v>1576766.8800000001</v>
      </c>
    </row>
    <row r="30" spans="1:22" x14ac:dyDescent="0.25">
      <c r="A30" s="35" t="s">
        <v>25</v>
      </c>
      <c r="B30" s="35"/>
      <c r="C30" s="35"/>
      <c r="D30" s="14">
        <v>19310000</v>
      </c>
      <c r="E30" s="31">
        <f>SUM(E31:E37)</f>
        <v>0</v>
      </c>
      <c r="F30" s="31">
        <f>SUM(F31:F37)</f>
        <v>19310000</v>
      </c>
      <c r="G30" s="23">
        <f>SUM(H30:S30)</f>
        <v>11408920.359999999</v>
      </c>
      <c r="H30" s="14">
        <f>SUM(H31:H37)</f>
        <v>898999.96</v>
      </c>
      <c r="I30" s="14">
        <f t="shared" ref="I30:J30" si="10">SUM(I31:I37)</f>
        <v>890333.28999999992</v>
      </c>
      <c r="J30" s="14">
        <f t="shared" si="10"/>
        <v>958333.28999999992</v>
      </c>
      <c r="K30" s="14">
        <f>SUM(K31:K37)</f>
        <v>1065717.21</v>
      </c>
      <c r="L30" s="14">
        <f t="shared" ref="L30:S30" si="11">SUM(L31:L37)</f>
        <v>978999.96</v>
      </c>
      <c r="M30" s="14">
        <f t="shared" si="11"/>
        <v>1384467.2</v>
      </c>
      <c r="N30" s="14">
        <f t="shared" si="11"/>
        <v>929999.96</v>
      </c>
      <c r="O30" s="14">
        <f t="shared" si="11"/>
        <v>873999.92</v>
      </c>
      <c r="P30" s="14">
        <f t="shared" si="11"/>
        <v>891386.36</v>
      </c>
      <c r="Q30" s="14">
        <f t="shared" si="11"/>
        <v>857999.96</v>
      </c>
      <c r="R30" s="14">
        <f t="shared" si="11"/>
        <v>867749.96</v>
      </c>
      <c r="S30" s="14">
        <f t="shared" si="11"/>
        <v>810933.28999999992</v>
      </c>
    </row>
    <row r="31" spans="1:22" ht="30" x14ac:dyDescent="0.25">
      <c r="A31" s="36" t="s">
        <v>26</v>
      </c>
      <c r="B31" s="36"/>
      <c r="C31" s="36"/>
      <c r="D31" s="17">
        <v>19310000</v>
      </c>
      <c r="F31" s="33">
        <v>19310000</v>
      </c>
      <c r="G31" s="21">
        <f t="shared" si="2"/>
        <v>11408920.359999999</v>
      </c>
      <c r="H31" s="17">
        <v>898999.96</v>
      </c>
      <c r="I31" s="21">
        <v>890333.28999999992</v>
      </c>
      <c r="J31" s="21">
        <v>958333.28999999992</v>
      </c>
      <c r="K31" s="21">
        <v>1065717.21</v>
      </c>
      <c r="L31" s="21">
        <v>978999.96</v>
      </c>
      <c r="M31" s="21">
        <v>1384467.2</v>
      </c>
      <c r="N31" s="21">
        <v>929999.96</v>
      </c>
      <c r="O31" s="21">
        <v>873999.92</v>
      </c>
      <c r="P31" s="21">
        <v>891386.36</v>
      </c>
      <c r="Q31" s="21">
        <f>+'[1]Plantilla Ejecución UAI'!N31</f>
        <v>857999.96</v>
      </c>
      <c r="R31" s="21">
        <f>+'[2]GASTOS BANCO CENTRAL'!$K$122</f>
        <v>867749.96</v>
      </c>
      <c r="S31" s="21">
        <f>+'[3]GASTOS BANCO CENTRAL'!$K$126</f>
        <v>810933.28999999992</v>
      </c>
    </row>
    <row r="32" spans="1:22" ht="30" x14ac:dyDescent="0.25">
      <c r="A32" s="36" t="s">
        <v>42</v>
      </c>
      <c r="B32" s="36"/>
      <c r="C32" s="36"/>
      <c r="D32" s="17"/>
      <c r="E32" s="33">
        <v>0</v>
      </c>
      <c r="G32" s="21">
        <f t="shared" si="2"/>
        <v>0</v>
      </c>
      <c r="H32" s="17"/>
      <c r="J32" s="21">
        <v>0</v>
      </c>
      <c r="K32" s="21">
        <v>0</v>
      </c>
    </row>
    <row r="33" spans="1:19" ht="30" x14ac:dyDescent="0.25">
      <c r="A33" s="36" t="s">
        <v>43</v>
      </c>
      <c r="B33" s="36"/>
      <c r="C33" s="36"/>
      <c r="D33" s="17"/>
      <c r="E33" s="33">
        <v>0</v>
      </c>
      <c r="G33" s="21">
        <f t="shared" si="2"/>
        <v>0</v>
      </c>
      <c r="H33" s="17"/>
      <c r="J33" s="21">
        <v>0</v>
      </c>
      <c r="K33" s="21">
        <v>0</v>
      </c>
    </row>
    <row r="34" spans="1:19" ht="45" x14ac:dyDescent="0.25">
      <c r="A34" s="36" t="s">
        <v>44</v>
      </c>
      <c r="B34" s="36"/>
      <c r="C34" s="36"/>
      <c r="D34" s="17"/>
      <c r="E34" s="33">
        <v>0</v>
      </c>
      <c r="G34" s="21">
        <f t="shared" si="2"/>
        <v>0</v>
      </c>
      <c r="H34" s="17"/>
      <c r="J34" s="21">
        <v>0</v>
      </c>
      <c r="K34" s="21">
        <v>0</v>
      </c>
    </row>
    <row r="35" spans="1:19" ht="45" x14ac:dyDescent="0.25">
      <c r="A35" s="36" t="s">
        <v>45</v>
      </c>
      <c r="B35" s="36"/>
      <c r="C35" s="36"/>
      <c r="D35" s="17"/>
      <c r="E35" s="33">
        <v>0</v>
      </c>
      <c r="G35" s="21">
        <f t="shared" si="2"/>
        <v>0</v>
      </c>
      <c r="H35" s="17"/>
      <c r="K35" s="21">
        <v>0</v>
      </c>
    </row>
    <row r="36" spans="1:19" ht="30" x14ac:dyDescent="0.25">
      <c r="A36" s="36" t="s">
        <v>27</v>
      </c>
      <c r="B36" s="36"/>
      <c r="C36" s="36"/>
      <c r="D36" s="17"/>
      <c r="E36" s="33">
        <v>0</v>
      </c>
      <c r="G36" s="21">
        <f t="shared" si="2"/>
        <v>0</v>
      </c>
      <c r="H36" s="17"/>
      <c r="K36" s="21">
        <v>0</v>
      </c>
    </row>
    <row r="37" spans="1:19" ht="30" x14ac:dyDescent="0.25">
      <c r="A37" s="36" t="s">
        <v>46</v>
      </c>
      <c r="B37" s="36"/>
      <c r="C37" s="36"/>
      <c r="D37" s="17"/>
      <c r="E37" s="33">
        <v>0</v>
      </c>
      <c r="G37" s="21">
        <f t="shared" si="2"/>
        <v>0</v>
      </c>
      <c r="H37" s="17"/>
      <c r="K37" s="21">
        <v>0</v>
      </c>
    </row>
    <row r="38" spans="1:19" x14ac:dyDescent="0.25">
      <c r="A38" s="35" t="s">
        <v>47</v>
      </c>
      <c r="B38" s="35"/>
      <c r="C38" s="35"/>
      <c r="D38" s="14">
        <v>0</v>
      </c>
      <c r="E38" s="31">
        <v>0</v>
      </c>
      <c r="F38" s="31"/>
      <c r="G38" s="23">
        <f t="shared" si="2"/>
        <v>0</v>
      </c>
      <c r="H38" s="14">
        <f>SUM(H39:H45)</f>
        <v>0</v>
      </c>
      <c r="I38" s="14">
        <v>0</v>
      </c>
      <c r="J38" s="14">
        <v>0</v>
      </c>
      <c r="K38" s="14">
        <v>0</v>
      </c>
      <c r="L38" s="14">
        <f t="shared" ref="L38:S38" si="12">SUM(L39:L45)</f>
        <v>0</v>
      </c>
      <c r="M38" s="14">
        <f t="shared" si="12"/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4">
        <f t="shared" si="12"/>
        <v>0</v>
      </c>
      <c r="S38" s="14">
        <f t="shared" si="12"/>
        <v>0</v>
      </c>
    </row>
    <row r="39" spans="1:19" ht="30" x14ac:dyDescent="0.25">
      <c r="A39" s="36" t="s">
        <v>48</v>
      </c>
      <c r="B39" s="36"/>
      <c r="C39" s="36"/>
      <c r="D39" s="17"/>
      <c r="E39" s="33">
        <v>0</v>
      </c>
      <c r="G39" s="21">
        <f t="shared" si="2"/>
        <v>0</v>
      </c>
      <c r="H39" s="17"/>
      <c r="K39" s="21">
        <v>0</v>
      </c>
    </row>
    <row r="40" spans="1:19" ht="30" x14ac:dyDescent="0.25">
      <c r="A40" s="36" t="s">
        <v>49</v>
      </c>
      <c r="B40" s="36"/>
      <c r="C40" s="36"/>
      <c r="D40" s="17">
        <v>0</v>
      </c>
      <c r="E40" s="33">
        <v>0</v>
      </c>
      <c r="G40" s="21">
        <f t="shared" si="2"/>
        <v>0</v>
      </c>
      <c r="H40" s="17"/>
      <c r="K40" s="21">
        <v>0</v>
      </c>
    </row>
    <row r="41" spans="1:19" ht="30" x14ac:dyDescent="0.25">
      <c r="A41" s="36" t="s">
        <v>50</v>
      </c>
      <c r="B41" s="36"/>
      <c r="C41" s="36"/>
      <c r="D41" s="17"/>
      <c r="E41" s="33">
        <v>0</v>
      </c>
      <c r="G41" s="21">
        <f t="shared" si="2"/>
        <v>0</v>
      </c>
      <c r="H41" s="17"/>
      <c r="K41" s="21">
        <v>0</v>
      </c>
    </row>
    <row r="42" spans="1:19" ht="45" x14ac:dyDescent="0.25">
      <c r="A42" s="36" t="s">
        <v>51</v>
      </c>
      <c r="B42" s="36"/>
      <c r="C42" s="36"/>
      <c r="D42" s="17"/>
      <c r="E42" s="33">
        <v>0</v>
      </c>
      <c r="G42" s="21">
        <f t="shared" si="2"/>
        <v>0</v>
      </c>
      <c r="H42" s="17"/>
      <c r="K42" s="21">
        <v>0</v>
      </c>
    </row>
    <row r="43" spans="1:19" ht="45" x14ac:dyDescent="0.25">
      <c r="A43" s="36" t="s">
        <v>52</v>
      </c>
      <c r="B43" s="36"/>
      <c r="C43" s="36"/>
      <c r="D43" s="17"/>
      <c r="E43" s="33">
        <v>0</v>
      </c>
      <c r="G43" s="21">
        <f t="shared" si="2"/>
        <v>0</v>
      </c>
      <c r="H43" s="17"/>
      <c r="K43" s="21">
        <v>0</v>
      </c>
    </row>
    <row r="44" spans="1:19" ht="30" x14ac:dyDescent="0.25">
      <c r="A44" s="36" t="s">
        <v>53</v>
      </c>
      <c r="B44" s="36"/>
      <c r="C44" s="36"/>
      <c r="D44" s="17"/>
      <c r="E44" s="33">
        <v>0</v>
      </c>
      <c r="G44" s="21">
        <f t="shared" si="2"/>
        <v>0</v>
      </c>
      <c r="H44" s="17"/>
      <c r="K44" s="21">
        <v>0</v>
      </c>
    </row>
    <row r="45" spans="1:19" ht="30" x14ac:dyDescent="0.25">
      <c r="A45" s="36" t="s">
        <v>54</v>
      </c>
      <c r="B45" s="36"/>
      <c r="C45" s="36"/>
      <c r="D45" s="17"/>
      <c r="E45" s="33">
        <v>0</v>
      </c>
      <c r="G45" s="21">
        <f t="shared" si="2"/>
        <v>0</v>
      </c>
      <c r="H45" s="17"/>
      <c r="K45" s="21">
        <v>0</v>
      </c>
    </row>
    <row r="46" spans="1:19" ht="30" x14ac:dyDescent="0.25">
      <c r="A46" s="35" t="s">
        <v>28</v>
      </c>
      <c r="B46" s="35"/>
      <c r="C46" s="35"/>
      <c r="D46" s="14">
        <v>179788086</v>
      </c>
      <c r="E46" s="31">
        <f>SUM(E47:E55)</f>
        <v>0</v>
      </c>
      <c r="F46" s="31">
        <f>SUM(F47:F55)</f>
        <v>179788086</v>
      </c>
      <c r="G46" s="23">
        <f>SUM(H46:S46)</f>
        <v>1897741.2999999998</v>
      </c>
      <c r="H46" s="14">
        <f>SUM(H47:H55)</f>
        <v>0</v>
      </c>
      <c r="I46" s="14">
        <f t="shared" ref="I46:J46" si="13">SUM(I47:I55)</f>
        <v>12200</v>
      </c>
      <c r="J46" s="14">
        <f t="shared" si="13"/>
        <v>0</v>
      </c>
      <c r="K46" s="14">
        <f>SUM(K47:K55)</f>
        <v>288509.17000000004</v>
      </c>
      <c r="L46" s="14">
        <f t="shared" ref="L46:S46" si="14">SUM(L47:L55)</f>
        <v>235236.53999999998</v>
      </c>
      <c r="M46" s="14">
        <f t="shared" si="14"/>
        <v>11329.73</v>
      </c>
      <c r="N46" s="14">
        <f t="shared" si="14"/>
        <v>642371</v>
      </c>
      <c r="O46" s="14">
        <f t="shared" si="14"/>
        <v>86612</v>
      </c>
      <c r="P46" s="14">
        <f t="shared" si="14"/>
        <v>0</v>
      </c>
      <c r="Q46" s="14">
        <f t="shared" si="14"/>
        <v>395982.86</v>
      </c>
      <c r="R46" s="14">
        <f t="shared" si="14"/>
        <v>225500</v>
      </c>
      <c r="S46" s="14">
        <f t="shared" si="14"/>
        <v>0</v>
      </c>
    </row>
    <row r="47" spans="1:19" x14ac:dyDescent="0.25">
      <c r="A47" s="36" t="s">
        <v>29</v>
      </c>
      <c r="B47" s="36"/>
      <c r="C47" s="36"/>
      <c r="D47" s="17">
        <v>9248421</v>
      </c>
      <c r="F47" s="33">
        <v>9248421</v>
      </c>
      <c r="G47" s="21">
        <f t="shared" ref="G47:G66" si="15">SUM(H47:S47)</f>
        <v>1451411.4</v>
      </c>
      <c r="H47" s="17"/>
      <c r="K47" s="21">
        <v>192516.17</v>
      </c>
      <c r="L47" s="21">
        <v>122599.64</v>
      </c>
      <c r="M47" s="21">
        <v>11329.73</v>
      </c>
      <c r="N47" s="21">
        <v>642371</v>
      </c>
      <c r="O47" s="21">
        <v>86612</v>
      </c>
      <c r="Q47" s="21">
        <f>+'[1]Plantilla Ejecución UAI'!N47</f>
        <v>395982.86</v>
      </c>
    </row>
    <row r="48" spans="1:19" ht="30" x14ac:dyDescent="0.25">
      <c r="A48" s="36" t="s">
        <v>30</v>
      </c>
      <c r="B48" s="36"/>
      <c r="C48" s="36"/>
      <c r="D48" s="17">
        <v>245000</v>
      </c>
      <c r="F48" s="33">
        <v>495000</v>
      </c>
      <c r="G48" s="21">
        <f t="shared" si="15"/>
        <v>0</v>
      </c>
      <c r="H48" s="17"/>
      <c r="K48" s="21">
        <v>0</v>
      </c>
      <c r="Q48" s="21">
        <f>+'[1]Plantilla Ejecución UAI'!N48</f>
        <v>0</v>
      </c>
    </row>
    <row r="49" spans="1:19" ht="30" x14ac:dyDescent="0.25">
      <c r="A49" s="36" t="s">
        <v>31</v>
      </c>
      <c r="B49" s="36"/>
      <c r="C49" s="36"/>
      <c r="D49" s="17"/>
      <c r="F49" s="33">
        <v>400000</v>
      </c>
      <c r="G49" s="21">
        <f t="shared" si="15"/>
        <v>0</v>
      </c>
      <c r="H49" s="17"/>
      <c r="K49" s="21">
        <v>0</v>
      </c>
      <c r="Q49" s="21">
        <f>+'[1]Plantilla Ejecución UAI'!N49</f>
        <v>0</v>
      </c>
    </row>
    <row r="50" spans="1:19" ht="30" x14ac:dyDescent="0.25">
      <c r="A50" s="36" t="s">
        <v>32</v>
      </c>
      <c r="B50" s="36"/>
      <c r="C50" s="36"/>
      <c r="D50" s="17">
        <v>11516748</v>
      </c>
      <c r="F50" s="33">
        <v>11516748</v>
      </c>
      <c r="G50" s="21">
        <f t="shared" si="15"/>
        <v>95993</v>
      </c>
      <c r="H50" s="17"/>
      <c r="K50" s="21">
        <v>95993</v>
      </c>
      <c r="Q50" s="21">
        <f>+'[1]Plantilla Ejecución UAI'!N50</f>
        <v>0</v>
      </c>
    </row>
    <row r="51" spans="1:19" ht="30" x14ac:dyDescent="0.25">
      <c r="A51" s="36" t="s">
        <v>33</v>
      </c>
      <c r="B51" s="36"/>
      <c r="C51" s="36"/>
      <c r="D51" s="17">
        <v>9564128</v>
      </c>
      <c r="F51" s="33">
        <v>9564128</v>
      </c>
      <c r="G51" s="21">
        <f t="shared" si="15"/>
        <v>124836.9</v>
      </c>
      <c r="H51" s="17"/>
      <c r="I51" s="21">
        <v>12200</v>
      </c>
      <c r="L51" s="21">
        <v>112636.9</v>
      </c>
      <c r="Q51" s="21">
        <f>+'[1]Plantilla Ejecución UAI'!N51</f>
        <v>0</v>
      </c>
    </row>
    <row r="52" spans="1:19" ht="30" x14ac:dyDescent="0.25">
      <c r="A52" s="36" t="s">
        <v>55</v>
      </c>
      <c r="B52" s="36"/>
      <c r="C52" s="36"/>
      <c r="D52" s="17">
        <v>2725000</v>
      </c>
      <c r="F52" s="33">
        <v>2725000</v>
      </c>
      <c r="G52" s="21">
        <f t="shared" si="15"/>
        <v>0</v>
      </c>
      <c r="H52" s="17"/>
      <c r="Q52" s="21">
        <f>+'[1]Plantilla Ejecución UAI'!N52</f>
        <v>0</v>
      </c>
    </row>
    <row r="53" spans="1:19" ht="30" x14ac:dyDescent="0.25">
      <c r="A53" s="36" t="s">
        <v>56</v>
      </c>
      <c r="B53" s="36"/>
      <c r="C53" s="36"/>
      <c r="D53" s="17"/>
      <c r="G53" s="21">
        <f t="shared" si="15"/>
        <v>0</v>
      </c>
      <c r="H53" s="17"/>
      <c r="Q53" s="21">
        <f>+'[1]Plantilla Ejecución UAI'!N53</f>
        <v>0</v>
      </c>
    </row>
    <row r="54" spans="1:19" x14ac:dyDescent="0.25">
      <c r="A54" s="36" t="s">
        <v>34</v>
      </c>
      <c r="B54" s="36"/>
      <c r="C54" s="36"/>
      <c r="D54" s="17">
        <v>17424228</v>
      </c>
      <c r="F54" s="33">
        <v>17424228</v>
      </c>
      <c r="G54" s="21">
        <f t="shared" si="15"/>
        <v>225500</v>
      </c>
      <c r="H54" s="17"/>
      <c r="Q54" s="21">
        <f>+'[1]Plantilla Ejecución UAI'!N54</f>
        <v>0</v>
      </c>
      <c r="R54" s="21">
        <f>+'[2]GASTOS BANCO CENTRAL'!$K$162</f>
        <v>225500</v>
      </c>
    </row>
    <row r="55" spans="1:19" ht="45" x14ac:dyDescent="0.25">
      <c r="A55" s="36" t="s">
        <v>57</v>
      </c>
      <c r="B55" s="36"/>
      <c r="C55" s="36"/>
      <c r="D55" s="17">
        <v>129064561</v>
      </c>
      <c r="F55" s="33">
        <v>128414561</v>
      </c>
      <c r="G55" s="21">
        <f t="shared" si="15"/>
        <v>0</v>
      </c>
      <c r="H55" s="17"/>
      <c r="Q55" s="21">
        <f>+'[1]Plantilla Ejecución UAI'!N55</f>
        <v>0</v>
      </c>
    </row>
    <row r="56" spans="1:19" x14ac:dyDescent="0.25">
      <c r="A56" s="35" t="s">
        <v>58</v>
      </c>
      <c r="B56" s="35"/>
      <c r="C56" s="35"/>
      <c r="D56" s="14">
        <v>117500000</v>
      </c>
      <c r="E56" s="31">
        <f>SUM(E57:E59)</f>
        <v>0</v>
      </c>
      <c r="F56" s="31">
        <f>SUM(F57:F59)</f>
        <v>117500000</v>
      </c>
      <c r="G56" s="23">
        <f t="shared" si="15"/>
        <v>5707630.2300000004</v>
      </c>
      <c r="H56" s="14">
        <f t="shared" ref="H56:S56" si="16">SUM(H57:H59)</f>
        <v>0</v>
      </c>
      <c r="I56" s="14">
        <f t="shared" si="16"/>
        <v>0</v>
      </c>
      <c r="J56" s="14">
        <f t="shared" si="16"/>
        <v>31732.599999999995</v>
      </c>
      <c r="K56" s="14">
        <f t="shared" si="16"/>
        <v>0</v>
      </c>
      <c r="L56" s="14">
        <f t="shared" si="16"/>
        <v>2359174.4300000002</v>
      </c>
      <c r="M56" s="14">
        <f t="shared" si="16"/>
        <v>1969703.1</v>
      </c>
      <c r="N56" s="14">
        <f t="shared" si="16"/>
        <v>0</v>
      </c>
      <c r="O56" s="14">
        <f t="shared" si="16"/>
        <v>0</v>
      </c>
      <c r="P56" s="14">
        <f t="shared" si="16"/>
        <v>178394.25</v>
      </c>
      <c r="Q56" s="14">
        <f t="shared" si="16"/>
        <v>159716.67000000001</v>
      </c>
      <c r="R56" s="14">
        <f t="shared" si="16"/>
        <v>391634.18</v>
      </c>
      <c r="S56" s="14">
        <f t="shared" si="16"/>
        <v>617275</v>
      </c>
    </row>
    <row r="57" spans="1:19" x14ac:dyDescent="0.25">
      <c r="A57" s="36" t="s">
        <v>59</v>
      </c>
      <c r="B57" s="36"/>
      <c r="C57" s="36"/>
      <c r="D57" s="17">
        <v>7500000</v>
      </c>
      <c r="F57" s="33">
        <v>7500000</v>
      </c>
      <c r="G57" s="21">
        <f t="shared" si="15"/>
        <v>0</v>
      </c>
      <c r="H57" s="17"/>
      <c r="I57" s="21">
        <v>0</v>
      </c>
      <c r="J57" s="21">
        <v>0</v>
      </c>
      <c r="K57" s="21">
        <v>0</v>
      </c>
      <c r="M57" s="21">
        <v>0</v>
      </c>
      <c r="N57" s="21">
        <v>0</v>
      </c>
    </row>
    <row r="58" spans="1:19" x14ac:dyDescent="0.25">
      <c r="A58" s="36" t="s">
        <v>60</v>
      </c>
      <c r="B58" s="36"/>
      <c r="C58" s="36"/>
      <c r="D58" s="17">
        <v>110000000</v>
      </c>
      <c r="F58" s="33">
        <v>110000000</v>
      </c>
      <c r="G58" s="21">
        <f>SUM(H58:S58)</f>
        <v>5707630.2300000004</v>
      </c>
      <c r="H58" s="17"/>
      <c r="J58" s="21">
        <v>31732.599999999995</v>
      </c>
      <c r="K58" s="21">
        <v>0</v>
      </c>
      <c r="L58" s="21">
        <v>2359174.4300000002</v>
      </c>
      <c r="M58" s="21">
        <v>1969703.1</v>
      </c>
      <c r="P58" s="21">
        <v>178394.25</v>
      </c>
      <c r="Q58" s="21">
        <f>+'[1]Plantilla Ejecución UAI'!N58</f>
        <v>159716.67000000001</v>
      </c>
      <c r="R58" s="21">
        <f>+'[2]GASTOS BANCO CENTRAL'!$K$169</f>
        <v>391634.18</v>
      </c>
      <c r="S58" s="21">
        <f>+'[3]GASTOS BANCO CENTRAL'!$K$160</f>
        <v>617275</v>
      </c>
    </row>
    <row r="59" spans="1:19" ht="30" x14ac:dyDescent="0.25">
      <c r="A59" s="36" t="s">
        <v>61</v>
      </c>
      <c r="B59" s="36"/>
      <c r="C59" s="36"/>
      <c r="D59" s="17"/>
      <c r="E59" s="33" t="s">
        <v>101</v>
      </c>
      <c r="G59" s="21">
        <f t="shared" si="15"/>
        <v>0</v>
      </c>
      <c r="H59" s="17"/>
      <c r="K59" s="21">
        <v>0</v>
      </c>
    </row>
    <row r="60" spans="1:19" ht="30" x14ac:dyDescent="0.25">
      <c r="A60" s="35" t="s">
        <v>63</v>
      </c>
      <c r="B60" s="35"/>
      <c r="C60" s="35"/>
      <c r="D60" s="14"/>
      <c r="E60" s="31">
        <f>SUM(E61:E62)</f>
        <v>0</v>
      </c>
      <c r="F60" s="31"/>
      <c r="G60" s="21">
        <f t="shared" si="15"/>
        <v>0</v>
      </c>
      <c r="H60" s="14"/>
      <c r="I60" s="14"/>
      <c r="J60" s="14"/>
      <c r="K60" s="14">
        <v>0</v>
      </c>
      <c r="L60" s="14">
        <v>0</v>
      </c>
      <c r="M60" s="14"/>
      <c r="N60" s="14"/>
      <c r="O60" s="14"/>
      <c r="P60" s="14"/>
      <c r="Q60" s="14"/>
      <c r="R60" s="14"/>
      <c r="S60" s="14"/>
    </row>
    <row r="61" spans="1:19" x14ac:dyDescent="0.25">
      <c r="A61" s="36" t="s">
        <v>64</v>
      </c>
      <c r="B61" s="36"/>
      <c r="C61" s="36"/>
      <c r="D61" s="17"/>
      <c r="E61" s="33">
        <v>0</v>
      </c>
      <c r="G61" s="21">
        <f t="shared" si="15"/>
        <v>0</v>
      </c>
      <c r="H61" s="17"/>
    </row>
    <row r="62" spans="1:19" ht="45" x14ac:dyDescent="0.25">
      <c r="A62" s="36" t="s">
        <v>65</v>
      </c>
      <c r="B62" s="36"/>
      <c r="C62" s="36"/>
      <c r="D62" s="17"/>
      <c r="E62" s="33">
        <v>0</v>
      </c>
      <c r="G62" s="21">
        <f t="shared" si="15"/>
        <v>0</v>
      </c>
      <c r="H62" s="17"/>
    </row>
    <row r="63" spans="1:19" x14ac:dyDescent="0.25">
      <c r="A63" s="35" t="s">
        <v>66</v>
      </c>
      <c r="B63" s="35"/>
      <c r="C63" s="35"/>
      <c r="D63" s="14"/>
      <c r="E63" s="31">
        <f>SUM(E64:E66)</f>
        <v>0</v>
      </c>
      <c r="F63" s="31"/>
      <c r="G63" s="21">
        <f t="shared" si="15"/>
        <v>0</v>
      </c>
      <c r="H63" s="29" t="s">
        <v>104</v>
      </c>
      <c r="I63" s="14">
        <v>0</v>
      </c>
      <c r="J63" s="14">
        <v>0</v>
      </c>
      <c r="K63" s="14">
        <v>0</v>
      </c>
      <c r="L63" s="14">
        <v>0</v>
      </c>
      <c r="M63" s="14"/>
      <c r="N63" s="14"/>
      <c r="O63" s="14"/>
      <c r="P63" s="14"/>
      <c r="Q63" s="14"/>
      <c r="R63" s="14"/>
      <c r="S63" s="14"/>
    </row>
    <row r="64" spans="1:19" ht="30" x14ac:dyDescent="0.25">
      <c r="A64" s="36" t="s">
        <v>67</v>
      </c>
      <c r="B64" s="36"/>
      <c r="C64" s="36"/>
      <c r="D64" s="17"/>
      <c r="E64" s="33">
        <v>0</v>
      </c>
      <c r="G64" s="21">
        <f t="shared" si="15"/>
        <v>0</v>
      </c>
      <c r="H64" s="17"/>
    </row>
    <row r="65" spans="1:19" ht="30" x14ac:dyDescent="0.25">
      <c r="A65" s="36" t="s">
        <v>68</v>
      </c>
      <c r="B65" s="36"/>
      <c r="C65" s="36"/>
      <c r="D65" s="17"/>
      <c r="E65" s="33">
        <v>0</v>
      </c>
      <c r="G65" s="21">
        <f t="shared" si="15"/>
        <v>0</v>
      </c>
      <c r="H65" s="17"/>
    </row>
    <row r="66" spans="1:19" ht="30" x14ac:dyDescent="0.25">
      <c r="A66" s="36" t="s">
        <v>69</v>
      </c>
      <c r="B66" s="36"/>
      <c r="C66" s="36"/>
      <c r="D66" s="17"/>
      <c r="E66" s="33">
        <v>0</v>
      </c>
      <c r="G66" s="21">
        <f t="shared" si="15"/>
        <v>0</v>
      </c>
      <c r="H66" s="17"/>
    </row>
    <row r="67" spans="1:19" x14ac:dyDescent="0.25">
      <c r="A67" s="30" t="s">
        <v>35</v>
      </c>
      <c r="B67" s="30"/>
      <c r="C67" s="30"/>
      <c r="D67" s="30">
        <f>+D63+D60+D56+D46+D38+D30+D20+D10+D4</f>
        <v>882120030</v>
      </c>
      <c r="E67" s="30">
        <f>+E63+E60+E56+E46+E38+E30+E20+E10+E4</f>
        <v>0</v>
      </c>
      <c r="F67" s="30">
        <f>+F63+F60+F56+F46+F38+F30+F20+F10+F4</f>
        <v>882120030</v>
      </c>
      <c r="G67" s="30">
        <f>+G63+G60+G56+G46+G38+G30+G20+G10+G4</f>
        <v>543791567.40999997</v>
      </c>
      <c r="H67" s="37">
        <f>+H4+H10+H20+H30+H38+H46+H56</f>
        <v>42080986.230000004</v>
      </c>
      <c r="I67" s="30">
        <f t="shared" ref="I67:S67" si="17">+I63+I60+I56+I46+I38+I30+I20+I10+I4</f>
        <v>41023266.799999997</v>
      </c>
      <c r="J67" s="30">
        <f t="shared" si="17"/>
        <v>44750853.460000001</v>
      </c>
      <c r="K67" s="30">
        <f t="shared" si="17"/>
        <v>43640868.410000004</v>
      </c>
      <c r="L67" s="30">
        <f t="shared" si="17"/>
        <v>49383387.809999995</v>
      </c>
      <c r="M67" s="30">
        <f t="shared" si="17"/>
        <v>46104313.010000005</v>
      </c>
      <c r="N67" s="30">
        <f t="shared" si="17"/>
        <v>55391532.57</v>
      </c>
      <c r="O67" s="30">
        <f t="shared" si="17"/>
        <v>44582010.589999996</v>
      </c>
      <c r="P67" s="30">
        <f t="shared" si="17"/>
        <v>44349126.879999995</v>
      </c>
      <c r="Q67" s="30">
        <f t="shared" si="17"/>
        <v>34747693.640000001</v>
      </c>
      <c r="R67" s="30">
        <f t="shared" si="17"/>
        <v>48028711.04999999</v>
      </c>
      <c r="S67" s="30">
        <f t="shared" si="17"/>
        <v>49708816.960000001</v>
      </c>
    </row>
    <row r="68" spans="1:19" x14ac:dyDescent="0.25">
      <c r="A68" s="36"/>
      <c r="B68" s="36"/>
      <c r="C68" s="36"/>
      <c r="D68" s="17"/>
      <c r="H68" s="17"/>
    </row>
    <row r="69" spans="1:19" x14ac:dyDescent="0.25">
      <c r="A69" s="13" t="s">
        <v>70</v>
      </c>
      <c r="B69" s="13"/>
      <c r="C69" s="13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spans="1:19" s="23" customFormat="1" ht="30" x14ac:dyDescent="0.25">
      <c r="A70" s="35" t="s">
        <v>71</v>
      </c>
      <c r="B70" s="35"/>
      <c r="C70" s="35"/>
      <c r="D70" s="14">
        <v>0</v>
      </c>
      <c r="E70" s="33">
        <v>0</v>
      </c>
      <c r="F70" s="33"/>
      <c r="G70" s="23">
        <f t="shared" ref="G70:G72" si="18">SUM(H70:S70)</f>
        <v>0</v>
      </c>
      <c r="H70" s="23">
        <f t="shared" ref="H70:S70" si="19">SUM(H71:H72)</f>
        <v>0</v>
      </c>
      <c r="I70" s="23">
        <v>0</v>
      </c>
      <c r="J70" s="23">
        <v>0</v>
      </c>
      <c r="K70" s="23">
        <f t="shared" si="19"/>
        <v>0</v>
      </c>
      <c r="L70" s="23">
        <f t="shared" si="19"/>
        <v>0</v>
      </c>
      <c r="M70" s="23">
        <f t="shared" si="19"/>
        <v>0</v>
      </c>
      <c r="N70" s="23">
        <f t="shared" si="19"/>
        <v>0</v>
      </c>
      <c r="O70" s="23">
        <f t="shared" si="19"/>
        <v>0</v>
      </c>
      <c r="P70" s="23">
        <f t="shared" si="19"/>
        <v>0</v>
      </c>
      <c r="Q70" s="23">
        <f t="shared" si="19"/>
        <v>0</v>
      </c>
      <c r="R70" s="23">
        <f t="shared" si="19"/>
        <v>0</v>
      </c>
      <c r="S70" s="23">
        <f t="shared" si="19"/>
        <v>0</v>
      </c>
    </row>
    <row r="71" spans="1:19" ht="30" x14ac:dyDescent="0.25">
      <c r="A71" s="36" t="s">
        <v>72</v>
      </c>
      <c r="B71" s="36"/>
      <c r="C71" s="36"/>
      <c r="D71" s="17">
        <v>0</v>
      </c>
      <c r="E71" s="33">
        <v>0</v>
      </c>
      <c r="G71" s="21">
        <f t="shared" si="18"/>
        <v>0</v>
      </c>
      <c r="H71" s="17">
        <v>0</v>
      </c>
      <c r="N71" s="21">
        <v>0</v>
      </c>
      <c r="O71" s="21">
        <v>0</v>
      </c>
    </row>
    <row r="72" spans="1:19" ht="30" x14ac:dyDescent="0.25">
      <c r="A72" s="36" t="s">
        <v>73</v>
      </c>
      <c r="B72" s="36"/>
      <c r="C72" s="36"/>
      <c r="D72" s="17">
        <v>0</v>
      </c>
      <c r="E72" s="33">
        <v>0</v>
      </c>
      <c r="G72" s="21">
        <f t="shared" si="18"/>
        <v>0</v>
      </c>
      <c r="H72" s="17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</row>
    <row r="73" spans="1:19" s="23" customFormat="1" x14ac:dyDescent="0.25">
      <c r="A73" s="35" t="s">
        <v>74</v>
      </c>
      <c r="B73" s="35"/>
      <c r="C73" s="35"/>
      <c r="D73" s="14">
        <v>0</v>
      </c>
      <c r="E73" s="33">
        <v>0</v>
      </c>
      <c r="F73" s="33"/>
      <c r="G73" s="23">
        <f t="shared" ref="G73:G75" si="20">SUM(H73:S73)</f>
        <v>0</v>
      </c>
      <c r="H73" s="23">
        <f t="shared" ref="H73:S73" si="21">SUM(H74:H75)</f>
        <v>0</v>
      </c>
      <c r="I73" s="23">
        <v>0</v>
      </c>
      <c r="J73" s="23">
        <v>0</v>
      </c>
      <c r="K73" s="23">
        <f t="shared" si="21"/>
        <v>0</v>
      </c>
      <c r="L73" s="23">
        <f t="shared" si="21"/>
        <v>0</v>
      </c>
      <c r="M73" s="23">
        <f t="shared" si="21"/>
        <v>0</v>
      </c>
      <c r="N73" s="23">
        <f t="shared" si="21"/>
        <v>0</v>
      </c>
      <c r="O73" s="23">
        <f t="shared" si="21"/>
        <v>0</v>
      </c>
      <c r="P73" s="23">
        <f t="shared" si="21"/>
        <v>0</v>
      </c>
      <c r="Q73" s="23">
        <f t="shared" si="21"/>
        <v>0</v>
      </c>
      <c r="R73" s="23">
        <f t="shared" si="21"/>
        <v>0</v>
      </c>
      <c r="S73" s="23">
        <f t="shared" si="21"/>
        <v>0</v>
      </c>
    </row>
    <row r="74" spans="1:19" ht="30" x14ac:dyDescent="0.25">
      <c r="A74" s="36" t="s">
        <v>75</v>
      </c>
      <c r="B74" s="36"/>
      <c r="C74" s="36"/>
      <c r="D74" s="17">
        <v>10000000</v>
      </c>
      <c r="F74" s="33">
        <v>10000000</v>
      </c>
      <c r="G74" s="21">
        <f t="shared" si="20"/>
        <v>0</v>
      </c>
      <c r="H74" s="17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</row>
    <row r="75" spans="1:19" ht="30" x14ac:dyDescent="0.25">
      <c r="A75" s="36" t="s">
        <v>76</v>
      </c>
      <c r="B75" s="36"/>
      <c r="C75" s="36"/>
      <c r="D75" s="17"/>
      <c r="E75" s="33">
        <v>0</v>
      </c>
      <c r="G75" s="21">
        <f t="shared" si="20"/>
        <v>0</v>
      </c>
      <c r="H75" s="17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</row>
    <row r="76" spans="1:19" s="23" customFormat="1" ht="30" x14ac:dyDescent="0.25">
      <c r="A76" s="35" t="s">
        <v>77</v>
      </c>
      <c r="B76" s="35"/>
      <c r="C76" s="35"/>
      <c r="D76" s="14">
        <v>0</v>
      </c>
      <c r="E76" s="33">
        <v>0</v>
      </c>
      <c r="F76" s="33"/>
      <c r="G76" s="23">
        <f t="shared" ref="G76" si="22">SUM(H76:S76)</f>
        <v>0</v>
      </c>
      <c r="H76" s="23">
        <f t="shared" ref="H76:S76" si="23">SUM(H77)</f>
        <v>0</v>
      </c>
      <c r="I76" s="23">
        <v>0</v>
      </c>
      <c r="J76" s="23">
        <v>0</v>
      </c>
      <c r="K76" s="23">
        <f t="shared" si="23"/>
        <v>0</v>
      </c>
      <c r="L76" s="23">
        <f t="shared" si="23"/>
        <v>0</v>
      </c>
      <c r="M76" s="23">
        <f t="shared" si="23"/>
        <v>0</v>
      </c>
      <c r="N76" s="23">
        <f t="shared" si="23"/>
        <v>0</v>
      </c>
      <c r="O76" s="23">
        <f t="shared" si="23"/>
        <v>0</v>
      </c>
      <c r="P76" s="23">
        <f t="shared" si="23"/>
        <v>0</v>
      </c>
      <c r="Q76" s="23">
        <f t="shared" si="23"/>
        <v>0</v>
      </c>
      <c r="R76" s="23">
        <f t="shared" si="23"/>
        <v>0</v>
      </c>
      <c r="S76" s="23">
        <f t="shared" si="23"/>
        <v>0</v>
      </c>
    </row>
    <row r="77" spans="1:19" ht="30" x14ac:dyDescent="0.25">
      <c r="A77" s="36" t="s">
        <v>78</v>
      </c>
      <c r="B77" s="36"/>
      <c r="C77" s="36"/>
      <c r="D77" s="17">
        <v>0</v>
      </c>
      <c r="E77" s="33">
        <v>0</v>
      </c>
      <c r="G77" s="21">
        <f>SUM(H77:S77)</f>
        <v>0</v>
      </c>
      <c r="H77" s="17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</row>
    <row r="78" spans="1:19" x14ac:dyDescent="0.25">
      <c r="A78" s="38" t="s">
        <v>79</v>
      </c>
      <c r="B78" s="38"/>
      <c r="C78" s="38"/>
      <c r="D78" s="19">
        <v>10000000</v>
      </c>
      <c r="E78" s="19">
        <f>+E74</f>
        <v>0</v>
      </c>
      <c r="F78" s="19">
        <v>10000000</v>
      </c>
      <c r="G78" s="19">
        <f>G70+G73+G76</f>
        <v>0</v>
      </c>
      <c r="H78" s="19">
        <f t="shared" ref="H78:S78" si="24">H70+H73+H76</f>
        <v>0</v>
      </c>
      <c r="I78" s="19">
        <v>0</v>
      </c>
      <c r="J78" s="19">
        <v>0</v>
      </c>
      <c r="K78" s="19">
        <f t="shared" si="24"/>
        <v>0</v>
      </c>
      <c r="L78" s="19">
        <f t="shared" si="24"/>
        <v>0</v>
      </c>
      <c r="M78" s="19">
        <f t="shared" si="24"/>
        <v>0</v>
      </c>
      <c r="N78" s="19">
        <f t="shared" si="24"/>
        <v>0</v>
      </c>
      <c r="O78" s="19">
        <f t="shared" si="24"/>
        <v>0</v>
      </c>
      <c r="P78" s="19">
        <f t="shared" si="24"/>
        <v>0</v>
      </c>
      <c r="Q78" s="19">
        <f t="shared" si="24"/>
        <v>0</v>
      </c>
      <c r="R78" s="19">
        <f t="shared" si="24"/>
        <v>0</v>
      </c>
      <c r="S78" s="19">
        <f t="shared" si="24"/>
        <v>0</v>
      </c>
    </row>
    <row r="80" spans="1:19" ht="31.5" x14ac:dyDescent="0.25">
      <c r="A80" s="39" t="s">
        <v>80</v>
      </c>
      <c r="B80" s="40"/>
      <c r="C80" s="40"/>
      <c r="D80" s="34">
        <f>+D78+D67</f>
        <v>892120030</v>
      </c>
      <c r="E80" s="34">
        <f>+E78+E67</f>
        <v>0</v>
      </c>
      <c r="F80" s="34">
        <f>+F78+F67</f>
        <v>892120030</v>
      </c>
      <c r="G80" s="41">
        <f>+G78+G67</f>
        <v>543791567.40999997</v>
      </c>
      <c r="H80" s="41">
        <f>+H78+H67</f>
        <v>42080986.230000004</v>
      </c>
      <c r="I80" s="41">
        <v>41023266.799999997</v>
      </c>
      <c r="J80" s="41">
        <v>44750853.460000001</v>
      </c>
      <c r="K80" s="41">
        <f t="shared" ref="K80:S80" si="25">+K78+K67</f>
        <v>43640868.410000004</v>
      </c>
      <c r="L80" s="41">
        <f t="shared" si="25"/>
        <v>49383387.809999995</v>
      </c>
      <c r="M80" s="41">
        <f t="shared" si="25"/>
        <v>46104313.010000005</v>
      </c>
      <c r="N80" s="41">
        <f t="shared" si="25"/>
        <v>55391532.57</v>
      </c>
      <c r="O80" s="41">
        <f t="shared" si="25"/>
        <v>44582010.589999996</v>
      </c>
      <c r="P80" s="41">
        <f t="shared" si="25"/>
        <v>44349126.879999995</v>
      </c>
      <c r="Q80" s="41">
        <f t="shared" si="25"/>
        <v>34747693.640000001</v>
      </c>
      <c r="R80" s="41">
        <f t="shared" si="25"/>
        <v>48028711.04999999</v>
      </c>
      <c r="S80" s="41">
        <f t="shared" si="25"/>
        <v>49708816.960000001</v>
      </c>
    </row>
    <row r="81" spans="1:11" x14ac:dyDescent="0.25">
      <c r="A81" s="21" t="s">
        <v>98</v>
      </c>
    </row>
    <row r="82" spans="1:11" x14ac:dyDescent="0.25">
      <c r="A82" s="21" t="s">
        <v>117</v>
      </c>
    </row>
    <row r="83" spans="1:11" x14ac:dyDescent="0.25">
      <c r="A83" s="21" t="s">
        <v>116</v>
      </c>
    </row>
    <row r="85" spans="1:11" ht="18.75" x14ac:dyDescent="0.25">
      <c r="A85" s="42" t="s">
        <v>93</v>
      </c>
      <c r="B85" s="42"/>
      <c r="C85" s="42"/>
    </row>
    <row r="86" spans="1:11" ht="18.75" x14ac:dyDescent="0.25">
      <c r="A86" s="46" t="s">
        <v>96</v>
      </c>
      <c r="B86" s="47"/>
      <c r="C86" s="47"/>
      <c r="D86" s="46"/>
      <c r="E86" s="44"/>
      <c r="F86" s="46"/>
      <c r="G86" s="46"/>
      <c r="H86" s="46"/>
      <c r="I86" s="44"/>
    </row>
    <row r="87" spans="1:11" ht="18.75" x14ac:dyDescent="0.25">
      <c r="A87" s="46" t="s">
        <v>97</v>
      </c>
      <c r="B87" s="47"/>
      <c r="C87" s="47"/>
      <c r="D87" s="46"/>
      <c r="E87" s="44"/>
      <c r="F87" s="46"/>
      <c r="G87" s="46"/>
      <c r="H87" s="46"/>
      <c r="I87" s="44"/>
    </row>
    <row r="88" spans="1:11" ht="15" customHeight="1" x14ac:dyDescent="0.25">
      <c r="A88" s="49" t="s">
        <v>111</v>
      </c>
      <c r="B88" s="49"/>
      <c r="C88" s="49"/>
      <c r="D88" s="49"/>
      <c r="E88" s="49"/>
      <c r="F88" s="49"/>
      <c r="G88" s="49"/>
      <c r="H88" s="49"/>
      <c r="I88" s="44"/>
    </row>
    <row r="89" spans="1:11" ht="29.25" customHeight="1" x14ac:dyDescent="0.25">
      <c r="A89" s="49"/>
      <c r="B89" s="49"/>
      <c r="C89" s="49"/>
      <c r="D89" s="49"/>
      <c r="E89" s="49"/>
      <c r="F89" s="49"/>
      <c r="G89" s="49"/>
      <c r="H89" s="49"/>
      <c r="I89" s="44"/>
    </row>
    <row r="90" spans="1:11" x14ac:dyDescent="0.25">
      <c r="A90" s="46" t="s">
        <v>106</v>
      </c>
      <c r="B90" s="46"/>
      <c r="C90" s="46"/>
      <c r="D90" s="46"/>
      <c r="E90" s="44"/>
      <c r="F90" s="46"/>
      <c r="G90" s="46"/>
      <c r="H90" s="46"/>
      <c r="I90" s="44"/>
    </row>
    <row r="91" spans="1:11" x14ac:dyDescent="0.25">
      <c r="A91" s="46" t="s">
        <v>107</v>
      </c>
      <c r="B91" s="46"/>
      <c r="C91" s="46"/>
      <c r="D91" s="46"/>
      <c r="E91" s="44"/>
      <c r="F91" s="46"/>
      <c r="G91" s="46"/>
      <c r="H91" s="46"/>
      <c r="I91" s="44"/>
    </row>
    <row r="92" spans="1:11" x14ac:dyDescent="0.25">
      <c r="A92" s="46" t="s">
        <v>108</v>
      </c>
      <c r="B92" s="46"/>
      <c r="C92" s="46"/>
      <c r="D92" s="48"/>
      <c r="E92" s="45"/>
      <c r="F92" s="48"/>
      <c r="G92" s="46"/>
      <c r="H92" s="46"/>
      <c r="I92" s="44"/>
    </row>
    <row r="93" spans="1:11" x14ac:dyDescent="0.25">
      <c r="A93" s="46" t="s">
        <v>109</v>
      </c>
      <c r="B93" s="46"/>
      <c r="C93" s="46"/>
      <c r="D93" s="48"/>
      <c r="E93" s="45"/>
      <c r="F93" s="48"/>
      <c r="G93" s="46"/>
      <c r="H93" s="46"/>
      <c r="I93" s="44"/>
    </row>
    <row r="94" spans="1:11" x14ac:dyDescent="0.25">
      <c r="K94" s="26"/>
    </row>
    <row r="95" spans="1:11" x14ac:dyDescent="0.25">
      <c r="A95" s="43" t="s">
        <v>99</v>
      </c>
      <c r="B95" s="43"/>
      <c r="C95" s="43"/>
      <c r="I95" s="27"/>
      <c r="J95" s="27"/>
      <c r="K95" s="26"/>
    </row>
    <row r="96" spans="1:11" x14ac:dyDescent="0.25">
      <c r="A96" s="43" t="s">
        <v>113</v>
      </c>
      <c r="I96" s="21" t="s">
        <v>114</v>
      </c>
    </row>
  </sheetData>
  <mergeCells count="1">
    <mergeCell ref="A88:H89"/>
  </mergeCells>
  <pageMargins left="0.23622047244094499" right="0.15748031496063" top="0.82677165354330695" bottom="0.59055118110236204" header="0.23622047244094499" footer="0.47244094488188998"/>
  <pageSetup scale="42" fitToHeight="0" orientation="landscape" r:id="rId1"/>
  <headerFooter>
    <oddHeader>&amp;L&amp;D&amp;CDEPARTAMENTO AEROPORTUARIO 
  Año 2021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2021</vt:lpstr>
      <vt:lpstr>Plantilla Ejecución UAI</vt:lpstr>
      <vt:lpstr>'Plantilla Ejecución UAI'!Títulos_a_imprimir</vt:lpstr>
      <vt:lpstr>'Plantilla Presupuesto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Jennifer Seijas</cp:lastModifiedBy>
  <cp:lastPrinted>2022-01-07T18:54:51Z</cp:lastPrinted>
  <dcterms:created xsi:type="dcterms:W3CDTF">2018-04-17T18:57:16Z</dcterms:created>
  <dcterms:modified xsi:type="dcterms:W3CDTF">2022-01-07T19:02:51Z</dcterms:modified>
</cp:coreProperties>
</file>