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ABRIL 2022\INFORMACION CORREGIDA ABRIL 2022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4" l="1"/>
  <c r="E56" i="4" l="1"/>
  <c r="E46" i="4"/>
  <c r="E30" i="4"/>
  <c r="E20" i="4"/>
  <c r="E10" i="4"/>
  <c r="E4" i="4"/>
  <c r="F22" i="4"/>
  <c r="F51" i="4"/>
  <c r="F31" i="4"/>
  <c r="F19" i="4"/>
  <c r="G17" i="4"/>
  <c r="B19" i="2"/>
  <c r="E3" i="4" l="1"/>
  <c r="E67" i="4"/>
  <c r="E80" i="4" s="1"/>
  <c r="D56" i="4" l="1"/>
  <c r="D46" i="4"/>
  <c r="D30" i="4"/>
  <c r="D20" i="4"/>
  <c r="D4" i="4"/>
  <c r="D10" i="4"/>
  <c r="G58" i="4" l="1"/>
  <c r="F10" i="4" l="1"/>
  <c r="F4" i="4"/>
  <c r="F56" i="4"/>
  <c r="F46" i="4"/>
  <c r="F30" i="4"/>
  <c r="F20" i="4"/>
  <c r="F67" i="4" l="1"/>
  <c r="F80" i="4" s="1"/>
  <c r="F3" i="4"/>
  <c r="Q49" i="4"/>
  <c r="Q50" i="4"/>
  <c r="Q51" i="4"/>
  <c r="Q52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6" i="4"/>
  <c r="G15" i="4"/>
  <c r="G14" i="4"/>
  <c r="G13" i="4"/>
  <c r="G12" i="4"/>
  <c r="G11" i="4"/>
  <c r="G9" i="4"/>
  <c r="G8" i="4"/>
  <c r="G7" i="4"/>
  <c r="G6" i="4"/>
  <c r="G5" i="4"/>
  <c r="K20" i="4"/>
  <c r="K56" i="4"/>
  <c r="J56" i="4" l="1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J80" i="4" s="1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O20" i="4"/>
  <c r="N20" i="4"/>
  <c r="M20" i="4"/>
  <c r="L20" i="4"/>
  <c r="S10" i="4"/>
  <c r="R10" i="4"/>
  <c r="Q10" i="4"/>
  <c r="P10" i="4"/>
  <c r="O10" i="4"/>
  <c r="N10" i="4"/>
  <c r="M10" i="4"/>
  <c r="L10" i="4"/>
  <c r="S4" i="4"/>
  <c r="R4" i="4"/>
  <c r="Q4" i="4"/>
  <c r="P4" i="4"/>
  <c r="O4" i="4"/>
  <c r="N4" i="4"/>
  <c r="L4" i="4"/>
  <c r="G46" i="4" l="1"/>
  <c r="G30" i="4"/>
  <c r="G78" i="4"/>
  <c r="S3" i="4"/>
  <c r="Q3" i="4"/>
  <c r="L67" i="4"/>
  <c r="L80" i="4" s="1"/>
  <c r="O3" i="4"/>
  <c r="N67" i="4"/>
  <c r="N80" i="4" s="1"/>
  <c r="R67" i="4"/>
  <c r="R80" i="4" s="1"/>
  <c r="G60" i="4"/>
  <c r="Q67" i="4"/>
  <c r="Q80" i="4" s="1"/>
  <c r="N3" i="4"/>
  <c r="R3" i="4"/>
  <c r="O67" i="4"/>
  <c r="O80" i="4" s="1"/>
  <c r="S67" i="4"/>
  <c r="S80" i="4" s="1"/>
  <c r="H4" i="4"/>
  <c r="H20" i="4"/>
  <c r="G20" i="4" s="1"/>
  <c r="P3" i="4"/>
  <c r="G63" i="4"/>
  <c r="P67" i="4"/>
  <c r="P80" i="4" s="1"/>
  <c r="M67" i="4"/>
  <c r="M80" i="4" s="1"/>
  <c r="M3" i="4"/>
  <c r="L3" i="4"/>
  <c r="G56" i="4"/>
  <c r="H10" i="4"/>
  <c r="H67" i="4" l="1"/>
  <c r="H80" i="4" s="1"/>
  <c r="H3" i="4"/>
  <c r="G4" i="4"/>
  <c r="C64" i="2" l="1"/>
  <c r="C61" i="2"/>
  <c r="C48" i="2" l="1"/>
  <c r="C46" i="2" s="1"/>
  <c r="C68" i="2" s="1"/>
  <c r="C81" i="2" s="1"/>
  <c r="K10" i="4" l="1"/>
  <c r="G18" i="4"/>
  <c r="K3" i="4" l="1"/>
  <c r="G3" i="4" s="1"/>
  <c r="K67" i="4"/>
  <c r="K80" i="4" s="1"/>
  <c r="G10" i="4"/>
  <c r="G67" i="4" s="1"/>
  <c r="G80" i="4" s="1"/>
</calcChain>
</file>

<file path=xl/sharedStrings.xml><?xml version="1.0" encoding="utf-8"?>
<sst xmlns="http://schemas.openxmlformats.org/spreadsheetml/2006/main" count="202" uniqueCount="118">
  <si>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</si>
  <si>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</si>
  <si>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</si>
  <si>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</si>
  <si>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</si>
  <si>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</si>
  <si>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</si>
  <si>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</si>
  <si>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</si>
  <si>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</si>
  <si>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</si>
  <si>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</si>
  <si>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</si>
  <si>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</si>
  <si>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</si>
  <si>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</si>
  <si>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</si>
  <si>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</si>
  <si>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</si>
  <si>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</si>
  <si>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</si>
  <si>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</si>
  <si>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</si>
  <si>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</si>
  <si>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</si>
  <si>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</si>
  <si>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</si>
  <si>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</si>
  <si>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</si>
  <si>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</si>
  <si>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</si>
  <si>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</si>
  <si>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</si>
  <si>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</si>
  <si>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</si>
  <si>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</si>
  <si>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</si>
  <si>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</si>
  <si>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</si>
  <si>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</si>
  <si>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</si>
  <si>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</si>
  <si>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</si>
  <si>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</si>
  <si>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</si>
  <si>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</si>
  <si>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</si>
  <si>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</si>
  <si>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</si>
  <si>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</si>
  <si>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</si>
  <si>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</si>
  <si>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</si>
  <si>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</si>
  <si>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</si>
  <si>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</si>
  <si>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</si>
  <si>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</si>
  <si>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</si>
  <si>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</si>
  <si>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</si>
  <si>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</si>
  <si>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</si>
  <si>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</si>
  <si>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</si>
  <si>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</si>
  <si>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</si>
  <si>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</si>
  <si>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</si>
  <si>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</si>
  <si>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</si>
  <si>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</si>
  <si>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</si>
  <si>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</si>
  <si>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</si>
  <si>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</si>
  <si>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</si>
  <si>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</si>
  <si>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</si>
  <si>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</si>
  <si>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</si>
  <si>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</si>
  <si>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</si>
  <si>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</si>
  <si>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</si>
  <si>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</si>
  <si>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</si>
  <si>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</si>
  <si>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</si>
  <si>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</si>
  <si>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</si>
  <si>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</si>
  <si>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</si>
  <si>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</si>
  <si>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</si>
  <si>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</si>
  <si>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</si>
  <si>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</si>
  <si>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</si>
  <si>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</si>
  <si>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</si>
  <si>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</si>
  <si>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</si>
  <si>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</si>
  <si>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</si>
  <si>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</si>
  <si>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</si>
  <si>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</si>
  <si>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</si>
  <si>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</si>
  <si>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</si>
  <si>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</si>
  <si>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Analista Financiero Lic. Jennifer Seijas</t>
  </si>
  <si>
    <t>Encargado Departamento Financiero Lic. Baudy Antigua Hiciano</t>
  </si>
  <si>
    <t>Fuente: [9995,102]</t>
  </si>
  <si>
    <t>Presupuesto Vigente</t>
  </si>
  <si>
    <t>Fecha de imputación: hasta el 30 de abril 2022</t>
  </si>
  <si>
    <t>Fecha de registro: 09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</si>
</sst>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114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6" t="s">
        <v>111</v>
      </c>
      <c r="B87" s="46"/>
      <c r="C87" s="46"/>
      <c r="D87" s="46"/>
      <c r="E87" s="46"/>
      <c r="F87" s="46"/>
      <c r="G87" s="46"/>
      <c r="H87" s="46"/>
    </row>
    <row r="88" spans="1:8" ht="15" customHeight="1" x14ac:dyDescent="0.25">
      <c r="A88" s="46"/>
      <c r="B88" s="46"/>
      <c r="C88" s="46"/>
      <c r="D88" s="46"/>
      <c r="E88" s="46"/>
      <c r="F88" s="46"/>
      <c r="G88" s="46"/>
      <c r="H88" s="46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105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topLeftCell="A73" zoomScale="80" zoomScaleNormal="80" zoomScaleSheetLayoutView="85" workbookViewId="0">
      <selection activeCell="K58" sqref="K58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5" width="1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36</v>
      </c>
      <c r="F2" s="18" t="s">
        <v>115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" si="0">+D4+D10+D20+D30+D38+D46+D56</f>
        <v>1780799783</v>
      </c>
      <c r="E3" s="13">
        <f t="shared" ref="E3" si="1">+E4+E10+E20+E30+E38+E46+E56</f>
        <v>0</v>
      </c>
      <c r="F3" s="13">
        <f t="shared" ref="F3" si="2">+F4+F10+F20+F30+F38+F46+F56</f>
        <v>1780799783</v>
      </c>
      <c r="G3" s="13">
        <f t="shared" ref="G3:G45" si="3">SUM(H3:S3)</f>
        <v>218383314.69</v>
      </c>
      <c r="H3" s="13">
        <f>+H4+H10+H20+H30+H38+H46+H56</f>
        <v>46948745.269999996</v>
      </c>
      <c r="I3" s="13">
        <f t="shared" ref="I3:S3" si="4">+I4+I10+I20+I30+I38+I46+I56+I60+I63</f>
        <v>50798496.170000002</v>
      </c>
      <c r="J3" s="13">
        <f t="shared" si="4"/>
        <v>58779746.299999997</v>
      </c>
      <c r="K3" s="13">
        <f t="shared" si="4"/>
        <v>61856326.950000003</v>
      </c>
      <c r="L3" s="13">
        <f t="shared" si="4"/>
        <v>0</v>
      </c>
      <c r="M3" s="13">
        <f t="shared" si="4"/>
        <v>0</v>
      </c>
      <c r="N3" s="13">
        <f t="shared" si="4"/>
        <v>0</v>
      </c>
      <c r="O3" s="13">
        <f t="shared" si="4"/>
        <v>0</v>
      </c>
      <c r="P3" s="13">
        <f t="shared" si="4"/>
        <v>0</v>
      </c>
      <c r="Q3" s="13">
        <f t="shared" si="4"/>
        <v>0</v>
      </c>
      <c r="R3" s="13">
        <f t="shared" si="4"/>
        <v>0</v>
      </c>
      <c r="S3" s="13">
        <f t="shared" si="4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14">
        <f>SUM(F5:F9)</f>
        <v>559715403</v>
      </c>
      <c r="G4" s="23">
        <f>SUM(H4:S4)</f>
        <v>175559340.5</v>
      </c>
      <c r="H4" s="14">
        <f>SUM(H5:H9)</f>
        <v>40121406.909999996</v>
      </c>
      <c r="I4" s="14">
        <f t="shared" ref="I4:J4" si="5">SUM(I5:I9)</f>
        <v>44083592.409999996</v>
      </c>
      <c r="J4" s="14">
        <f t="shared" si="5"/>
        <v>45687538.759999998</v>
      </c>
      <c r="K4" s="14">
        <f>SUM(K5:K9)</f>
        <v>45666802.420000002</v>
      </c>
      <c r="L4" s="14">
        <f t="shared" ref="L4:S4" si="6">SUM(L5:L9)</f>
        <v>0</v>
      </c>
      <c r="M4" s="14">
        <f>SUM(M5:M9)</f>
        <v>0</v>
      </c>
      <c r="N4" s="14">
        <f t="shared" si="6"/>
        <v>0</v>
      </c>
      <c r="O4" s="14">
        <f t="shared" si="6"/>
        <v>0</v>
      </c>
      <c r="P4" s="14">
        <f t="shared" si="6"/>
        <v>0</v>
      </c>
      <c r="Q4" s="14">
        <f t="shared" si="6"/>
        <v>0</v>
      </c>
      <c r="R4" s="14">
        <f t="shared" si="6"/>
        <v>0</v>
      </c>
      <c r="S4" s="14">
        <f t="shared" si="6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17">
        <v>390350708</v>
      </c>
      <c r="G5" s="24">
        <f t="shared" si="3"/>
        <v>124013508.79000001</v>
      </c>
      <c r="H5" s="17">
        <v>29968785.940000001</v>
      </c>
      <c r="I5" s="21">
        <v>30913710.850000001</v>
      </c>
      <c r="J5" s="21">
        <v>31239377.469999999</v>
      </c>
      <c r="K5" s="21">
        <v>31891634.530000005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17">
        <v>47660600</v>
      </c>
      <c r="G6" s="21">
        <f t="shared" si="3"/>
        <v>15359200</v>
      </c>
      <c r="H6" s="17">
        <v>3626950</v>
      </c>
      <c r="I6" s="21">
        <v>3653950</v>
      </c>
      <c r="J6" s="21">
        <v>3977650</v>
      </c>
      <c r="K6" s="21">
        <v>4100650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17">
        <v>14500000</v>
      </c>
      <c r="G7" s="21">
        <f t="shared" si="3"/>
        <v>1050000</v>
      </c>
      <c r="H7" s="17">
        <v>0</v>
      </c>
      <c r="I7" s="21">
        <v>0</v>
      </c>
      <c r="J7" s="21">
        <v>1050000</v>
      </c>
      <c r="K7" s="21">
        <v>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17">
        <v>59924089</v>
      </c>
      <c r="G8" s="21">
        <f t="shared" si="3"/>
        <v>18492854.27</v>
      </c>
      <c r="H8" s="17">
        <v>2485322.2799999998</v>
      </c>
      <c r="I8" s="21">
        <v>5460869.5499999998</v>
      </c>
      <c r="J8" s="21">
        <v>5206831.22</v>
      </c>
      <c r="K8" s="21">
        <v>5339831.22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17">
        <v>47280006</v>
      </c>
      <c r="G9" s="21">
        <f t="shared" si="3"/>
        <v>16643777.439999999</v>
      </c>
      <c r="H9" s="17">
        <v>4040348.6900000004</v>
      </c>
      <c r="I9" s="21">
        <v>4055062.01</v>
      </c>
      <c r="J9" s="21">
        <v>4213680.07</v>
      </c>
      <c r="K9" s="21">
        <v>4334686.67</v>
      </c>
    </row>
    <row r="10" spans="1:19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30">
        <f>SUM(F11:F19)</f>
        <v>267772498</v>
      </c>
      <c r="G10" s="23">
        <f>SUM(H10:S10)</f>
        <v>21930025.34</v>
      </c>
      <c r="H10" s="14">
        <f t="shared" ref="H10:M10" si="7">SUM(H11:H19)</f>
        <v>3245512.3</v>
      </c>
      <c r="I10" s="14">
        <f t="shared" si="7"/>
        <v>4166910.75</v>
      </c>
      <c r="J10" s="14">
        <f t="shared" si="7"/>
        <v>8592300.8300000001</v>
      </c>
      <c r="K10" s="14">
        <f>SUM(K11:K19)</f>
        <v>5925301.4600000009</v>
      </c>
      <c r="L10" s="14">
        <f t="shared" si="7"/>
        <v>0</v>
      </c>
      <c r="M10" s="14">
        <f t="shared" si="7"/>
        <v>0</v>
      </c>
      <c r="N10" s="14">
        <f t="shared" ref="N10:S10" si="8">SUM(N11:N19)</f>
        <v>0</v>
      </c>
      <c r="O10" s="14">
        <f t="shared" si="8"/>
        <v>0</v>
      </c>
      <c r="P10" s="14">
        <f t="shared" si="8"/>
        <v>0</v>
      </c>
      <c r="Q10" s="14">
        <f t="shared" si="8"/>
        <v>0</v>
      </c>
      <c r="R10" s="14">
        <f t="shared" si="8"/>
        <v>0</v>
      </c>
      <c r="S10" s="14">
        <f t="shared" si="8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17">
        <v>7555000</v>
      </c>
      <c r="G11" s="21">
        <f t="shared" si="3"/>
        <v>2194384.6500000004</v>
      </c>
      <c r="H11" s="17">
        <v>520444.87</v>
      </c>
      <c r="I11" s="21">
        <v>556572.56000000006</v>
      </c>
      <c r="J11" s="21">
        <v>529065.81000000006</v>
      </c>
      <c r="K11" s="21">
        <v>588301.40999999992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17">
        <v>9000000</v>
      </c>
      <c r="G12" s="21">
        <f t="shared" si="3"/>
        <v>601807.14</v>
      </c>
      <c r="H12" s="17">
        <v>275070</v>
      </c>
      <c r="I12" s="21">
        <v>122130</v>
      </c>
      <c r="J12" s="21">
        <v>83012.14</v>
      </c>
      <c r="K12" s="21">
        <v>121595</v>
      </c>
    </row>
    <row r="13" spans="1:19" x14ac:dyDescent="0.25">
      <c r="A13" s="34" t="s">
        <v>10</v>
      </c>
      <c r="B13" s="34"/>
      <c r="C13" s="34"/>
      <c r="D13" s="17">
        <v>13900000</v>
      </c>
      <c r="E13" s="17"/>
      <c r="F13" s="17">
        <v>13900000</v>
      </c>
      <c r="G13" s="24">
        <f t="shared" si="3"/>
        <v>3451201.9000000004</v>
      </c>
      <c r="H13" s="17">
        <v>216858.33</v>
      </c>
      <c r="I13" s="21">
        <v>401343.13</v>
      </c>
      <c r="J13" s="21">
        <v>683295.49</v>
      </c>
      <c r="K13" s="21">
        <v>2149704.9500000002</v>
      </c>
    </row>
    <row r="14" spans="1:19" ht="18" customHeight="1" x14ac:dyDescent="0.25">
      <c r="A14" s="34" t="s">
        <v>11</v>
      </c>
      <c r="B14" s="34"/>
      <c r="C14" s="34"/>
      <c r="D14" s="17">
        <v>5908000</v>
      </c>
      <c r="E14" s="17"/>
      <c r="F14" s="17">
        <v>5908000</v>
      </c>
      <c r="G14" s="21">
        <f t="shared" si="3"/>
        <v>1765131.54</v>
      </c>
      <c r="H14" s="17">
        <v>102334.92</v>
      </c>
      <c r="I14" s="21">
        <v>44833.46</v>
      </c>
      <c r="J14" s="21">
        <v>1677407.99</v>
      </c>
      <c r="K14" s="21">
        <v>-59444.829999999973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17">
        <v>1950500</v>
      </c>
      <c r="G15" s="21">
        <f t="shared" si="3"/>
        <v>72621</v>
      </c>
      <c r="H15" s="17">
        <v>0</v>
      </c>
      <c r="I15" s="21">
        <v>8075</v>
      </c>
      <c r="K15" s="21">
        <v>64546</v>
      </c>
    </row>
    <row r="16" spans="1:19" x14ac:dyDescent="0.25">
      <c r="A16" s="34" t="s">
        <v>13</v>
      </c>
      <c r="B16" s="34"/>
      <c r="C16" s="34"/>
      <c r="D16" s="17">
        <v>16048000</v>
      </c>
      <c r="E16" s="17"/>
      <c r="F16" s="17">
        <v>16048000</v>
      </c>
      <c r="G16" s="21">
        <f t="shared" si="3"/>
        <v>4123082.15</v>
      </c>
      <c r="H16" s="17">
        <v>982418.30999999994</v>
      </c>
      <c r="I16" s="21">
        <v>822375.70000000007</v>
      </c>
      <c r="J16" s="21">
        <v>1152047.6599999999</v>
      </c>
      <c r="K16" s="21">
        <v>1166240.48</v>
      </c>
    </row>
    <row r="17" spans="1:22" ht="45" x14ac:dyDescent="0.25">
      <c r="A17" s="34" t="s">
        <v>14</v>
      </c>
      <c r="B17" s="34"/>
      <c r="C17" s="34"/>
      <c r="D17" s="17">
        <v>112170000</v>
      </c>
      <c r="F17" s="31">
        <v>87670000</v>
      </c>
      <c r="G17" s="21">
        <f t="shared" si="3"/>
        <v>2001170.02</v>
      </c>
      <c r="H17" s="17">
        <v>154937.45000000001</v>
      </c>
      <c r="I17" s="21">
        <v>190626.89</v>
      </c>
      <c r="J17" s="21">
        <v>1189724.26</v>
      </c>
      <c r="K17" s="21">
        <v>465881.42</v>
      </c>
    </row>
    <row r="18" spans="1:22" ht="45" x14ac:dyDescent="0.25">
      <c r="A18" s="34" t="s">
        <v>15</v>
      </c>
      <c r="B18" s="34"/>
      <c r="C18" s="34"/>
      <c r="D18" s="17">
        <v>96654998</v>
      </c>
      <c r="F18" s="31">
        <v>121154998</v>
      </c>
      <c r="G18" s="21">
        <f t="shared" si="3"/>
        <v>7720626.9399999995</v>
      </c>
      <c r="H18" s="17">
        <v>993448.41999999993</v>
      </c>
      <c r="I18" s="21">
        <v>2020954.01</v>
      </c>
      <c r="J18" s="21">
        <v>3277747.48</v>
      </c>
      <c r="K18" s="21">
        <v>1428477.0299999998</v>
      </c>
    </row>
    <row r="19" spans="1:22" ht="30" x14ac:dyDescent="0.25">
      <c r="A19" s="34" t="s">
        <v>40</v>
      </c>
      <c r="B19" s="34"/>
      <c r="C19" s="34"/>
      <c r="D19" s="17">
        <v>4586000</v>
      </c>
      <c r="F19" s="31">
        <f>+D19</f>
        <v>4586000</v>
      </c>
      <c r="G19" s="24">
        <f t="shared" si="3"/>
        <v>0</v>
      </c>
      <c r="H19" s="25"/>
      <c r="I19" s="25"/>
      <c r="J19" s="25"/>
      <c r="K19" s="25"/>
      <c r="L19" s="25"/>
      <c r="M19" s="25"/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30">
        <f>SUM(F21:F29)</f>
        <v>31293330</v>
      </c>
      <c r="G20" s="23">
        <f>SUM(H20:S20)</f>
        <v>8035243.1699999999</v>
      </c>
      <c r="H20" s="14">
        <f>SUM(H21:H29)</f>
        <v>1415776.3800000004</v>
      </c>
      <c r="I20" s="14">
        <f t="shared" ref="I20:J20" si="9">SUM(I21:I29)</f>
        <v>1064357.71</v>
      </c>
      <c r="J20" s="14">
        <f t="shared" si="9"/>
        <v>1381183.68</v>
      </c>
      <c r="K20" s="14">
        <f>SUM(K21:K29)</f>
        <v>4173925.4</v>
      </c>
      <c r="L20" s="14">
        <f t="shared" ref="L20:S20" si="10">SUM(L21:L29)</f>
        <v>0</v>
      </c>
      <c r="M20" s="14">
        <f t="shared" si="10"/>
        <v>0</v>
      </c>
      <c r="N20" s="14">
        <f t="shared" si="10"/>
        <v>0</v>
      </c>
      <c r="O20" s="14">
        <f t="shared" si="10"/>
        <v>0</v>
      </c>
      <c r="P20" s="14">
        <f>SUM(P21:P29)</f>
        <v>0</v>
      </c>
      <c r="Q20" s="14">
        <f t="shared" si="10"/>
        <v>0</v>
      </c>
      <c r="R20" s="14">
        <f t="shared" si="10"/>
        <v>0</v>
      </c>
      <c r="S20" s="14">
        <f t="shared" si="10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31">
        <v>1900000</v>
      </c>
      <c r="G21" s="21">
        <f t="shared" si="3"/>
        <v>1320122.5499999998</v>
      </c>
      <c r="H21" s="17">
        <v>322685.36</v>
      </c>
      <c r="I21" s="21">
        <v>229841.08</v>
      </c>
      <c r="J21" s="21">
        <v>82380.39</v>
      </c>
      <c r="K21" s="21">
        <v>685215.72</v>
      </c>
    </row>
    <row r="22" spans="1:22" x14ac:dyDescent="0.25">
      <c r="A22" s="34" t="s">
        <v>18</v>
      </c>
      <c r="B22" s="34"/>
      <c r="C22" s="34"/>
      <c r="D22" s="17">
        <v>3596606</v>
      </c>
      <c r="F22" s="31">
        <f>+D22</f>
        <v>3596606</v>
      </c>
      <c r="G22" s="21">
        <f t="shared" si="3"/>
        <v>343840</v>
      </c>
      <c r="H22" s="17"/>
      <c r="J22" s="21">
        <v>159300</v>
      </c>
      <c r="K22" s="21">
        <v>184540</v>
      </c>
    </row>
    <row r="23" spans="1:22" ht="30" x14ac:dyDescent="0.25">
      <c r="A23" s="34" t="s">
        <v>19</v>
      </c>
      <c r="B23" s="34"/>
      <c r="C23" s="34"/>
      <c r="D23" s="17">
        <v>1297660</v>
      </c>
      <c r="F23" s="31">
        <v>1197660</v>
      </c>
      <c r="G23" s="21">
        <f t="shared" si="3"/>
        <v>330958.78999999998</v>
      </c>
      <c r="H23" s="17">
        <v>70335.72</v>
      </c>
      <c r="I23" s="21">
        <v>66300.02</v>
      </c>
      <c r="J23" s="21">
        <v>74093.05</v>
      </c>
      <c r="K23" s="21">
        <v>120230</v>
      </c>
    </row>
    <row r="24" spans="1:22" x14ac:dyDescent="0.25">
      <c r="A24" s="34" t="s">
        <v>20</v>
      </c>
      <c r="B24" s="34"/>
      <c r="C24" s="34"/>
      <c r="D24" s="17">
        <v>350000</v>
      </c>
      <c r="F24" s="31">
        <v>350000</v>
      </c>
      <c r="G24" s="24">
        <f t="shared" si="3"/>
        <v>0</v>
      </c>
      <c r="H24" s="17"/>
    </row>
    <row r="25" spans="1:22" ht="30" x14ac:dyDescent="0.25">
      <c r="A25" s="34" t="s">
        <v>21</v>
      </c>
      <c r="B25" s="34"/>
      <c r="C25" s="34"/>
      <c r="D25" s="17">
        <v>500000</v>
      </c>
      <c r="F25" s="31">
        <v>500000</v>
      </c>
      <c r="G25" s="21">
        <f t="shared" si="3"/>
        <v>198185.34999999998</v>
      </c>
      <c r="H25" s="17">
        <v>42400</v>
      </c>
      <c r="I25" s="21">
        <v>39583.620000000003</v>
      </c>
      <c r="K25" s="21">
        <v>116201.73</v>
      </c>
    </row>
    <row r="26" spans="1:22" ht="30" x14ac:dyDescent="0.25">
      <c r="A26" s="34" t="s">
        <v>22</v>
      </c>
      <c r="B26" s="34"/>
      <c r="C26" s="34"/>
      <c r="D26" s="17">
        <v>2030082</v>
      </c>
      <c r="F26" s="31">
        <v>2030082</v>
      </c>
      <c r="G26" s="21">
        <f t="shared" si="3"/>
        <v>146323.31</v>
      </c>
      <c r="H26" s="17"/>
      <c r="I26" s="21">
        <v>17346</v>
      </c>
      <c r="J26" s="21">
        <v>70450</v>
      </c>
      <c r="K26" s="21">
        <v>58527.31</v>
      </c>
    </row>
    <row r="27" spans="1:22" ht="30" x14ac:dyDescent="0.25">
      <c r="A27" s="34" t="s">
        <v>23</v>
      </c>
      <c r="B27" s="34"/>
      <c r="C27" s="34"/>
      <c r="D27" s="17">
        <v>14320160</v>
      </c>
      <c r="F27" s="31">
        <v>14320160</v>
      </c>
      <c r="G27" s="21">
        <f t="shared" si="3"/>
        <v>4176243.43</v>
      </c>
      <c r="H27" s="17">
        <v>663534.10000000009</v>
      </c>
      <c r="I27" s="21">
        <v>551295</v>
      </c>
      <c r="J27" s="21">
        <v>638665.46</v>
      </c>
      <c r="K27" s="21">
        <v>2322748.87</v>
      </c>
    </row>
    <row r="28" spans="1:22" ht="45" x14ac:dyDescent="0.25">
      <c r="A28" s="34" t="s">
        <v>41</v>
      </c>
      <c r="B28" s="34"/>
      <c r="C28" s="34"/>
      <c r="D28" s="17">
        <v>0</v>
      </c>
      <c r="G28" s="21">
        <f t="shared" si="3"/>
        <v>0</v>
      </c>
      <c r="H28" s="17"/>
    </row>
    <row r="29" spans="1:22" x14ac:dyDescent="0.25">
      <c r="A29" s="34" t="s">
        <v>24</v>
      </c>
      <c r="B29" s="34"/>
      <c r="C29" s="34"/>
      <c r="D29" s="17">
        <v>7098822</v>
      </c>
      <c r="F29" s="31">
        <v>7398822</v>
      </c>
      <c r="G29" s="21">
        <f t="shared" si="3"/>
        <v>1519569.7400000002</v>
      </c>
      <c r="H29" s="17">
        <v>316821.20000000007</v>
      </c>
      <c r="I29" s="21">
        <v>159991.99000000002</v>
      </c>
      <c r="J29" s="21">
        <v>356294.78</v>
      </c>
      <c r="K29" s="21">
        <v>686461.77</v>
      </c>
    </row>
    <row r="30" spans="1:22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30">
        <f>SUM(F31:F37)</f>
        <v>18085000</v>
      </c>
      <c r="G30" s="23">
        <f>SUM(H30:S30)</f>
        <v>4755530.25</v>
      </c>
      <c r="H30" s="14">
        <f>SUM(H31:H37)</f>
        <v>849333.28999999992</v>
      </c>
      <c r="I30" s="14">
        <f t="shared" ref="I30:J30" si="11">SUM(I31:I37)</f>
        <v>846666.62999999989</v>
      </c>
      <c r="J30" s="14">
        <f t="shared" si="11"/>
        <v>1436847.5699999998</v>
      </c>
      <c r="K30" s="14">
        <f>SUM(K31:K37)</f>
        <v>1622682.76</v>
      </c>
      <c r="L30" s="14">
        <f t="shared" ref="L30:S30" si="12">SUM(L31:L37)</f>
        <v>0</v>
      </c>
      <c r="M30" s="14">
        <f t="shared" si="12"/>
        <v>0</v>
      </c>
      <c r="N30" s="14">
        <f t="shared" si="12"/>
        <v>0</v>
      </c>
      <c r="O30" s="14">
        <f t="shared" si="12"/>
        <v>0</v>
      </c>
      <c r="P30" s="14">
        <f t="shared" si="12"/>
        <v>0</v>
      </c>
      <c r="Q30" s="14">
        <f t="shared" si="12"/>
        <v>0</v>
      </c>
      <c r="R30" s="14">
        <f t="shared" si="12"/>
        <v>0</v>
      </c>
      <c r="S30" s="14">
        <f t="shared" si="12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31">
        <f>+D31</f>
        <v>18085000</v>
      </c>
      <c r="G31" s="21">
        <f t="shared" si="3"/>
        <v>4755530.25</v>
      </c>
      <c r="H31" s="17">
        <v>849333.28999999992</v>
      </c>
      <c r="I31" s="21">
        <v>846666.62999999989</v>
      </c>
      <c r="J31" s="21">
        <v>1436847.5699999998</v>
      </c>
      <c r="K31" s="21">
        <v>1622682.76</v>
      </c>
    </row>
    <row r="32" spans="1:22" ht="30" x14ac:dyDescent="0.25">
      <c r="A32" s="34" t="s">
        <v>42</v>
      </c>
      <c r="B32" s="34"/>
      <c r="C32" s="34"/>
      <c r="D32" s="17"/>
      <c r="G32" s="21">
        <f t="shared" si="3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G33" s="21">
        <f t="shared" si="3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G34" s="21">
        <f t="shared" si="3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G35" s="21">
        <f t="shared" si="3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G36" s="21">
        <f t="shared" si="3"/>
        <v>0</v>
      </c>
      <c r="H36" s="17"/>
      <c r="K36" s="21">
        <v>0</v>
      </c>
    </row>
    <row r="37" spans="1:19" ht="30" x14ac:dyDescent="0.25">
      <c r="A37" s="34" t="s">
        <v>46</v>
      </c>
      <c r="B37" s="34"/>
      <c r="C37" s="34"/>
      <c r="D37" s="17"/>
      <c r="G37" s="21">
        <f t="shared" si="3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30"/>
      <c r="G38" s="23">
        <f t="shared" si="3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3">SUM(L39:L45)</f>
        <v>0</v>
      </c>
      <c r="M38" s="14">
        <f t="shared" si="13"/>
        <v>0</v>
      </c>
      <c r="N38" s="14">
        <f t="shared" si="13"/>
        <v>0</v>
      </c>
      <c r="O38" s="14">
        <f t="shared" si="13"/>
        <v>0</v>
      </c>
      <c r="P38" s="14">
        <f t="shared" si="13"/>
        <v>0</v>
      </c>
      <c r="Q38" s="14">
        <f t="shared" si="13"/>
        <v>0</v>
      </c>
      <c r="R38" s="14">
        <f t="shared" si="13"/>
        <v>0</v>
      </c>
      <c r="S38" s="14">
        <f t="shared" si="13"/>
        <v>0</v>
      </c>
    </row>
    <row r="39" spans="1:19" ht="30" x14ac:dyDescent="0.25">
      <c r="A39" s="34" t="s">
        <v>48</v>
      </c>
      <c r="B39" s="34"/>
      <c r="C39" s="34"/>
      <c r="D39" s="17"/>
      <c r="G39" s="21">
        <f t="shared" si="3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G40" s="21">
        <f t="shared" si="3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G41" s="21">
        <f t="shared" si="3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G42" s="21">
        <f t="shared" si="3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G43" s="21">
        <f t="shared" si="3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G44" s="21">
        <f t="shared" si="3"/>
        <v>0</v>
      </c>
      <c r="H44" s="17"/>
      <c r="K44" s="21">
        <v>0</v>
      </c>
    </row>
    <row r="45" spans="1:19" ht="30" x14ac:dyDescent="0.25">
      <c r="A45" s="34" t="s">
        <v>54</v>
      </c>
      <c r="B45" s="34"/>
      <c r="C45" s="34"/>
      <c r="D45" s="17"/>
      <c r="G45" s="21">
        <f t="shared" si="3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30">
        <f>SUM(F47:F55)</f>
        <v>309762040</v>
      </c>
      <c r="G46" s="23">
        <f>SUM(H46:S46)</f>
        <v>1579728.69</v>
      </c>
      <c r="H46" s="14">
        <f>SUM(H47:H55)</f>
        <v>962999.99</v>
      </c>
      <c r="I46" s="14">
        <f t="shared" ref="I46:J46" si="14">SUM(I47:I55)</f>
        <v>121776</v>
      </c>
      <c r="J46" s="14">
        <f t="shared" si="14"/>
        <v>235352.7</v>
      </c>
      <c r="K46" s="14">
        <f>SUM(K47:K55)</f>
        <v>259600</v>
      </c>
      <c r="L46" s="14">
        <f t="shared" ref="L46:S46" si="15">SUM(L47:L55)</f>
        <v>0</v>
      </c>
      <c r="M46" s="14">
        <f t="shared" si="15"/>
        <v>0</v>
      </c>
      <c r="N46" s="14">
        <f t="shared" si="15"/>
        <v>0</v>
      </c>
      <c r="O46" s="14">
        <f t="shared" si="15"/>
        <v>0</v>
      </c>
      <c r="P46" s="14">
        <f t="shared" si="15"/>
        <v>0</v>
      </c>
      <c r="Q46" s="14">
        <f t="shared" si="15"/>
        <v>0</v>
      </c>
      <c r="R46" s="14">
        <f t="shared" si="15"/>
        <v>0</v>
      </c>
      <c r="S46" s="14">
        <f t="shared" si="15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31">
        <v>15500000</v>
      </c>
      <c r="G47" s="21">
        <f t="shared" ref="G47:G66" si="16">SUM(H47:S47)</f>
        <v>166157.5</v>
      </c>
      <c r="H47" s="17"/>
      <c r="I47" s="21">
        <v>83544</v>
      </c>
      <c r="J47" s="21">
        <v>82613.5</v>
      </c>
    </row>
    <row r="48" spans="1:19" ht="30" x14ac:dyDescent="0.25">
      <c r="A48" s="34" t="s">
        <v>30</v>
      </c>
      <c r="B48" s="34"/>
      <c r="C48" s="34"/>
      <c r="D48" s="17">
        <v>0</v>
      </c>
      <c r="F48" s="31">
        <v>200000</v>
      </c>
      <c r="G48" s="21">
        <f t="shared" si="16"/>
        <v>38232</v>
      </c>
      <c r="H48" s="17"/>
      <c r="I48" s="21">
        <v>38232</v>
      </c>
    </row>
    <row r="49" spans="1:19" ht="30" x14ac:dyDescent="0.25">
      <c r="A49" s="34" t="s">
        <v>31</v>
      </c>
      <c r="B49" s="34"/>
      <c r="C49" s="34"/>
      <c r="D49" s="17">
        <v>0</v>
      </c>
      <c r="G49" s="21">
        <f t="shared" si="16"/>
        <v>0</v>
      </c>
      <c r="H49" s="17"/>
      <c r="Q49" s="21">
        <f>+'[1]Plantilla Ejecución UAI'!N49</f>
        <v>0</v>
      </c>
    </row>
    <row r="50" spans="1:19" ht="30" x14ac:dyDescent="0.25">
      <c r="A50" s="34" t="s">
        <v>32</v>
      </c>
      <c r="B50" s="34"/>
      <c r="C50" s="34"/>
      <c r="D50" s="17">
        <v>41436000</v>
      </c>
      <c r="F50" s="31">
        <f>+D50-200000</f>
        <v>41236000</v>
      </c>
      <c r="G50" s="21">
        <f t="shared" si="16"/>
        <v>0</v>
      </c>
      <c r="H50" s="17"/>
      <c r="Q50" s="21">
        <f>+'[1]Plantilla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31">
        <f>+D51</f>
        <v>9682040</v>
      </c>
      <c r="G51" s="21">
        <f t="shared" si="16"/>
        <v>962999.99</v>
      </c>
      <c r="H51" s="17">
        <v>962999.99</v>
      </c>
      <c r="Q51" s="21">
        <f>+'[1]Plantilla Ejecución UAI'!N51</f>
        <v>0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31">
        <v>11700000</v>
      </c>
      <c r="G52" s="21">
        <f t="shared" si="16"/>
        <v>412339.20000000001</v>
      </c>
      <c r="H52" s="17"/>
      <c r="J52" s="21">
        <v>152739.20000000001</v>
      </c>
      <c r="K52" s="21">
        <v>259600</v>
      </c>
      <c r="Q52" s="21">
        <f>+'[1]Plantilla Ejecución UAI'!N52</f>
        <v>0</v>
      </c>
    </row>
    <row r="53" spans="1:19" ht="30" x14ac:dyDescent="0.25">
      <c r="A53" s="34" t="s">
        <v>56</v>
      </c>
      <c r="B53" s="34"/>
      <c r="C53" s="34"/>
      <c r="D53" s="17">
        <v>0</v>
      </c>
      <c r="F53" s="31">
        <v>50000</v>
      </c>
      <c r="G53" s="21">
        <f t="shared" si="16"/>
        <v>0</v>
      </c>
      <c r="H53" s="17"/>
      <c r="Q53" s="21">
        <f>+'[1]Plantilla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31">
        <v>71394000</v>
      </c>
      <c r="G54" s="21">
        <f t="shared" si="16"/>
        <v>0</v>
      </c>
      <c r="H54" s="17"/>
      <c r="Q54" s="21">
        <f>+'[1]Plantilla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31">
        <v>160000000</v>
      </c>
      <c r="G55" s="21">
        <f t="shared" si="16"/>
        <v>0</v>
      </c>
      <c r="H55" s="17"/>
      <c r="Q55" s="21">
        <f>+'[1]Plantilla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30">
        <f>SUM(F57:F59)</f>
        <v>594171512</v>
      </c>
      <c r="G56" s="23">
        <f t="shared" si="16"/>
        <v>6523446.7400000002</v>
      </c>
      <c r="H56" s="14">
        <f t="shared" ref="H56:S56" si="17">SUM(H57:H59)</f>
        <v>353716.4</v>
      </c>
      <c r="I56" s="14">
        <f t="shared" si="17"/>
        <v>515192.67</v>
      </c>
      <c r="J56" s="14">
        <f t="shared" si="17"/>
        <v>1446522.76</v>
      </c>
      <c r="K56" s="14">
        <f t="shared" si="17"/>
        <v>4208014.91</v>
      </c>
      <c r="L56" s="14">
        <f t="shared" si="17"/>
        <v>0</v>
      </c>
      <c r="M56" s="14">
        <f t="shared" si="17"/>
        <v>0</v>
      </c>
      <c r="N56" s="14">
        <f t="shared" si="17"/>
        <v>0</v>
      </c>
      <c r="O56" s="14">
        <f t="shared" si="17"/>
        <v>0</v>
      </c>
      <c r="P56" s="14">
        <f t="shared" si="17"/>
        <v>0</v>
      </c>
      <c r="Q56" s="14">
        <f t="shared" si="17"/>
        <v>0</v>
      </c>
      <c r="R56" s="14">
        <f t="shared" si="17"/>
        <v>0</v>
      </c>
      <c r="S56" s="14">
        <f t="shared" si="17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31">
        <v>15000000</v>
      </c>
      <c r="G57" s="21">
        <f t="shared" si="16"/>
        <v>0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0</v>
      </c>
    </row>
    <row r="58" spans="1:19" x14ac:dyDescent="0.25">
      <c r="A58" s="34" t="s">
        <v>60</v>
      </c>
      <c r="B58" s="34"/>
      <c r="C58" s="34"/>
      <c r="D58" s="17">
        <v>579171512</v>
      </c>
      <c r="F58" s="31">
        <v>579171512</v>
      </c>
      <c r="G58" s="21">
        <f>SUM(H58:S58)</f>
        <v>6523446.7400000002</v>
      </c>
      <c r="H58" s="17">
        <v>353716.4</v>
      </c>
      <c r="I58" s="21">
        <v>515192.67</v>
      </c>
      <c r="J58" s="21">
        <v>1446522.76</v>
      </c>
      <c r="K58" s="21">
        <v>4208014.91</v>
      </c>
    </row>
    <row r="59" spans="1:19" ht="30" x14ac:dyDescent="0.25">
      <c r="A59" s="34" t="s">
        <v>61</v>
      </c>
      <c r="B59" s="34"/>
      <c r="C59" s="34"/>
      <c r="D59" s="17"/>
      <c r="G59" s="21">
        <f t="shared" si="16"/>
        <v>0</v>
      </c>
      <c r="H59" s="17"/>
      <c r="K59" s="21">
        <v>0</v>
      </c>
    </row>
    <row r="60" spans="1:19" ht="30" x14ac:dyDescent="0.25">
      <c r="A60" s="33" t="s">
        <v>63</v>
      </c>
      <c r="B60" s="33"/>
      <c r="C60" s="33"/>
      <c r="D60" s="14"/>
      <c r="E60" s="30"/>
      <c r="F60" s="30"/>
      <c r="G60" s="21">
        <f t="shared" si="16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G61" s="21">
        <f t="shared" si="16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G62" s="21">
        <f t="shared" si="16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30"/>
      <c r="G63" s="21">
        <f t="shared" si="16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G64" s="21">
        <f t="shared" si="16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G65" s="21">
        <f t="shared" si="16"/>
        <v>0</v>
      </c>
      <c r="H65" s="17"/>
    </row>
    <row r="66" spans="1:19" ht="30" x14ac:dyDescent="0.25">
      <c r="A66" s="34" t="s">
        <v>69</v>
      </c>
      <c r="B66" s="34"/>
      <c r="C66" s="34"/>
      <c r="D66" s="17"/>
      <c r="G66" s="21">
        <f t="shared" si="16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f>+F63+F60+F56+F46+F38+F30+F20+F10+F4</f>
        <v>1780799783</v>
      </c>
      <c r="G67" s="29">
        <f>+G63+G60+G56+G46+G38+G30+G20+G10+G4</f>
        <v>218383314.69</v>
      </c>
      <c r="H67" s="35">
        <f>+H4+H10+H20+H30+H38+H46+H56</f>
        <v>46948745.269999996</v>
      </c>
      <c r="I67" s="29">
        <f t="shared" ref="I67:S67" si="18">+I63+I60+I56+I46+I38+I30+I20+I10+I4</f>
        <v>50798496.169999994</v>
      </c>
      <c r="J67" s="29">
        <f t="shared" si="18"/>
        <v>58779746.299999997</v>
      </c>
      <c r="K67" s="29">
        <f t="shared" si="18"/>
        <v>61856326.950000003</v>
      </c>
      <c r="L67" s="29">
        <f t="shared" si="18"/>
        <v>0</v>
      </c>
      <c r="M67" s="29">
        <f t="shared" si="18"/>
        <v>0</v>
      </c>
      <c r="N67" s="29">
        <f t="shared" si="18"/>
        <v>0</v>
      </c>
      <c r="O67" s="29">
        <f t="shared" si="18"/>
        <v>0</v>
      </c>
      <c r="P67" s="29">
        <f t="shared" si="18"/>
        <v>0</v>
      </c>
      <c r="Q67" s="29">
        <f t="shared" si="18"/>
        <v>0</v>
      </c>
      <c r="R67" s="29">
        <f t="shared" si="18"/>
        <v>0</v>
      </c>
      <c r="S67" s="29">
        <f t="shared" si="18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9">SUM(H70:S70)</f>
        <v>0</v>
      </c>
      <c r="H70" s="23">
        <f t="shared" ref="H70:S70" si="20">SUM(H71:H72)</f>
        <v>0</v>
      </c>
      <c r="I70" s="23">
        <v>0</v>
      </c>
      <c r="J70" s="23">
        <v>0</v>
      </c>
      <c r="K70" s="23">
        <f t="shared" si="20"/>
        <v>0</v>
      </c>
      <c r="L70" s="23">
        <f t="shared" si="20"/>
        <v>0</v>
      </c>
      <c r="M70" s="23">
        <f t="shared" si="20"/>
        <v>0</v>
      </c>
      <c r="N70" s="23">
        <f t="shared" si="20"/>
        <v>0</v>
      </c>
      <c r="O70" s="23">
        <f t="shared" si="20"/>
        <v>0</v>
      </c>
      <c r="P70" s="23">
        <f t="shared" si="20"/>
        <v>0</v>
      </c>
      <c r="Q70" s="23">
        <f t="shared" si="20"/>
        <v>0</v>
      </c>
      <c r="R70" s="23">
        <f t="shared" si="20"/>
        <v>0</v>
      </c>
      <c r="S70" s="23">
        <f t="shared" si="20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9"/>
        <v>0</v>
      </c>
      <c r="H71" s="17">
        <v>0</v>
      </c>
      <c r="N71" s="21">
        <v>0</v>
      </c>
      <c r="O71" s="21">
        <v>0</v>
      </c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9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1">SUM(H73:S73)</f>
        <v>0</v>
      </c>
      <c r="H73" s="23">
        <f t="shared" ref="H73:S73" si="22">SUM(H74:H75)</f>
        <v>0</v>
      </c>
      <c r="I73" s="23">
        <v>0</v>
      </c>
      <c r="J73" s="23">
        <v>0</v>
      </c>
      <c r="K73" s="23">
        <f t="shared" si="22"/>
        <v>0</v>
      </c>
      <c r="L73" s="23">
        <f t="shared" si="22"/>
        <v>0</v>
      </c>
      <c r="M73" s="23">
        <f t="shared" si="22"/>
        <v>0</v>
      </c>
      <c r="N73" s="23">
        <f t="shared" si="22"/>
        <v>0</v>
      </c>
      <c r="O73" s="23">
        <f t="shared" si="22"/>
        <v>0</v>
      </c>
      <c r="P73" s="23">
        <f t="shared" si="22"/>
        <v>0</v>
      </c>
      <c r="Q73" s="23">
        <f t="shared" si="22"/>
        <v>0</v>
      </c>
      <c r="R73" s="23">
        <f t="shared" si="22"/>
        <v>0</v>
      </c>
      <c r="S73" s="23">
        <f t="shared" si="22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1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1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3">SUM(H76:S76)</f>
        <v>0</v>
      </c>
      <c r="H76" s="23">
        <f t="shared" ref="H76:S76" si="24">SUM(H77)</f>
        <v>0</v>
      </c>
      <c r="I76" s="23">
        <v>0</v>
      </c>
      <c r="J76" s="23">
        <v>0</v>
      </c>
      <c r="K76" s="23">
        <f t="shared" si="24"/>
        <v>0</v>
      </c>
      <c r="L76" s="23">
        <f t="shared" si="24"/>
        <v>0</v>
      </c>
      <c r="M76" s="23">
        <f t="shared" si="24"/>
        <v>0</v>
      </c>
      <c r="N76" s="23">
        <f t="shared" si="24"/>
        <v>0</v>
      </c>
      <c r="O76" s="23">
        <f t="shared" si="24"/>
        <v>0</v>
      </c>
      <c r="P76" s="23">
        <f t="shared" si="24"/>
        <v>0</v>
      </c>
      <c r="Q76" s="23">
        <f t="shared" si="24"/>
        <v>0</v>
      </c>
      <c r="R76" s="23">
        <f t="shared" si="24"/>
        <v>0</v>
      </c>
      <c r="S76" s="23">
        <f t="shared" si="24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5">H70+H73+H76</f>
        <v>0</v>
      </c>
      <c r="I78" s="19">
        <v>0</v>
      </c>
      <c r="J78" s="19">
        <v>0</v>
      </c>
      <c r="K78" s="19">
        <f t="shared" si="25"/>
        <v>0</v>
      </c>
      <c r="L78" s="19">
        <f t="shared" si="25"/>
        <v>0</v>
      </c>
      <c r="M78" s="19">
        <f t="shared" si="25"/>
        <v>0</v>
      </c>
      <c r="N78" s="19">
        <f t="shared" si="25"/>
        <v>0</v>
      </c>
      <c r="O78" s="19">
        <f t="shared" si="25"/>
        <v>0</v>
      </c>
      <c r="P78" s="19">
        <f t="shared" si="25"/>
        <v>0</v>
      </c>
      <c r="Q78" s="19">
        <f t="shared" si="25"/>
        <v>0</v>
      </c>
      <c r="R78" s="19">
        <f t="shared" si="25"/>
        <v>0</v>
      </c>
      <c r="S78" s="19">
        <f t="shared" si="25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2">
        <f>+F78+F67</f>
        <v>1780799783</v>
      </c>
      <c r="G80" s="39">
        <f>+G78+G67</f>
        <v>218383314.69</v>
      </c>
      <c r="H80" s="39">
        <f>+H78+H67</f>
        <v>46948745.269999996</v>
      </c>
      <c r="I80" s="39">
        <f t="shared" ref="I80:J80" si="26">+I78+I67</f>
        <v>50798496.169999994</v>
      </c>
      <c r="J80" s="39">
        <f t="shared" si="26"/>
        <v>58779746.299999997</v>
      </c>
      <c r="K80" s="39">
        <f t="shared" ref="K80:S80" si="27">+K78+K67</f>
        <v>61856326.950000003</v>
      </c>
      <c r="L80" s="39">
        <f t="shared" si="27"/>
        <v>0</v>
      </c>
      <c r="M80" s="39">
        <f t="shared" si="27"/>
        <v>0</v>
      </c>
      <c r="N80" s="39">
        <f t="shared" si="27"/>
        <v>0</v>
      </c>
      <c r="O80" s="39">
        <f t="shared" si="27"/>
        <v>0</v>
      </c>
      <c r="P80" s="39">
        <f t="shared" si="27"/>
        <v>0</v>
      </c>
      <c r="Q80" s="39">
        <f t="shared" si="27"/>
        <v>0</v>
      </c>
      <c r="R80" s="39">
        <f t="shared" si="27"/>
        <v>0</v>
      </c>
      <c r="S80" s="39">
        <f t="shared" si="27"/>
        <v>0</v>
      </c>
    </row>
    <row r="81" spans="1:11" x14ac:dyDescent="0.25">
      <c r="A81" s="21" t="s">
        <v>98</v>
      </c>
    </row>
    <row r="82" spans="1:11" x14ac:dyDescent="0.25">
      <c r="A82" s="21" t="s">
        <v>117</v>
      </c>
    </row>
    <row r="83" spans="1:11" x14ac:dyDescent="0.25">
      <c r="A83" s="21" t="s">
        <v>116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6" t="s">
        <v>111</v>
      </c>
      <c r="B88" s="46"/>
      <c r="C88" s="46"/>
      <c r="D88" s="46"/>
      <c r="E88" s="46"/>
      <c r="F88" s="46"/>
      <c r="G88" s="46"/>
      <c r="H88" s="46"/>
      <c r="I88" s="42"/>
    </row>
    <row r="89" spans="1:11" ht="29.25" customHeight="1" x14ac:dyDescent="0.25">
      <c r="A89" s="46"/>
      <c r="B89" s="46"/>
      <c r="C89" s="46"/>
      <c r="D89" s="46"/>
      <c r="E89" s="46"/>
      <c r="F89" s="46"/>
      <c r="G89" s="46"/>
      <c r="H89" s="46"/>
      <c r="I89" s="42"/>
    </row>
    <row r="90" spans="1:11" x14ac:dyDescent="0.25">
      <c r="A90" s="43" t="s">
        <v>106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107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108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109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112</v>
      </c>
      <c r="I96" s="21" t="s">
        <v>113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2022-05-24T17:33:39Z</cp:lastPrinted>
  <dcterms:created xsi:type="dcterms:W3CDTF">2018-04-17T18:57:16Z</dcterms:created>
  <dcterms:modified xsi:type="dcterms:W3CDTF">2022-05-24T17:38:46Z</dcterms:modified>
</cp:coreProperties>
</file>