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nnifer Seijas\Desktop\EJECUCION PRESUPUESTARIA\2022\ENERO 2022\"/>
    </mc:Choice>
  </mc:AlternateContent>
  <bookViews>
    <workbookView xWindow="-120" yWindow="-120" windowWidth="20640" windowHeight="11160" tabRatio="449" activeTab="1"/>
  </bookViews>
  <sheets>
    <sheet name="Plantilla Presupuesto 2022" sheetId="2" r:id="rId1"/>
    <sheet name="Plantilla Ejecución UAI" sheetId="4" r:id="rId2"/>
  </sheets>
  <externalReferences>
    <externalReference r:id="rId3"/>
  </externalReferences>
  <definedNames>
    <definedName name="_xlnm.Print_Titles" localSheetId="1">'Plantilla Ejecución UAI'!$2:$2</definedName>
    <definedName name="_xlnm.Print_Titles" localSheetId="0">'Plantilla Presupuesto 2022'!$2:$2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4" l="1"/>
  <c r="E46" i="4"/>
  <c r="E30" i="4"/>
  <c r="E20" i="4"/>
  <c r="E10" i="4"/>
  <c r="E4" i="4"/>
  <c r="F22" i="4"/>
  <c r="F51" i="4"/>
  <c r="F50" i="4"/>
  <c r="F31" i="4"/>
  <c r="F19" i="4"/>
  <c r="G17" i="4"/>
  <c r="B19" i="2"/>
  <c r="E3" i="4" l="1"/>
  <c r="E67" i="4"/>
  <c r="E80" i="4" s="1"/>
  <c r="J80" i="4" l="1"/>
  <c r="I80" i="4"/>
  <c r="D56" i="4"/>
  <c r="D46" i="4"/>
  <c r="D30" i="4"/>
  <c r="D20" i="4"/>
  <c r="D4" i="4"/>
  <c r="D10" i="4"/>
  <c r="G58" i="4" l="1"/>
  <c r="F10" i="4" l="1"/>
  <c r="F4" i="4"/>
  <c r="F56" i="4"/>
  <c r="F46" i="4"/>
  <c r="F30" i="4"/>
  <c r="F20" i="4"/>
  <c r="F67" i="4" l="1"/>
  <c r="F80" i="4" s="1"/>
  <c r="F3" i="4"/>
  <c r="Q49" i="4"/>
  <c r="Q50" i="4"/>
  <c r="Q51" i="4"/>
  <c r="Q52" i="4"/>
  <c r="Q53" i="4"/>
  <c r="Q54" i="4"/>
  <c r="Q55" i="4"/>
  <c r="C58" i="2" l="1"/>
  <c r="C52" i="2"/>
  <c r="C79" i="2"/>
  <c r="B79" i="2"/>
  <c r="B56" i="2"/>
  <c r="B46" i="2"/>
  <c r="B30" i="2"/>
  <c r="B20" i="2"/>
  <c r="B10" i="2"/>
  <c r="B4" i="2"/>
  <c r="D67" i="4"/>
  <c r="D3" i="4"/>
  <c r="C57" i="2"/>
  <c r="C55" i="2"/>
  <c r="C54" i="2"/>
  <c r="C51" i="2"/>
  <c r="C50" i="2"/>
  <c r="C49" i="2"/>
  <c r="C47" i="2"/>
  <c r="C31" i="2"/>
  <c r="C30" i="2" s="1"/>
  <c r="C29" i="2"/>
  <c r="C27" i="2"/>
  <c r="C26" i="2"/>
  <c r="C25" i="2"/>
  <c r="C24" i="2"/>
  <c r="C23" i="2"/>
  <c r="C22" i="2"/>
  <c r="C21" i="2"/>
  <c r="C19" i="2"/>
  <c r="C18" i="2"/>
  <c r="C17" i="2"/>
  <c r="C16" i="2"/>
  <c r="C15" i="2"/>
  <c r="C14" i="2"/>
  <c r="C13" i="2"/>
  <c r="C12" i="2"/>
  <c r="C11" i="2"/>
  <c r="C9" i="2"/>
  <c r="C8" i="2"/>
  <c r="C7" i="2"/>
  <c r="C6" i="2"/>
  <c r="C5" i="2"/>
  <c r="D80" i="4" l="1"/>
  <c r="B68" i="2"/>
  <c r="C56" i="2"/>
  <c r="C20" i="2"/>
  <c r="C10" i="2"/>
  <c r="C4" i="2"/>
  <c r="B81" i="2" l="1"/>
  <c r="M4" i="4"/>
  <c r="L56" i="4" l="1"/>
  <c r="H46" i="4" l="1"/>
  <c r="K46" i="4" l="1"/>
  <c r="K30" i="4"/>
  <c r="K10" i="4"/>
  <c r="K4" i="4"/>
  <c r="H30" i="4" l="1"/>
  <c r="H56" i="4"/>
  <c r="G45" i="4"/>
  <c r="G44" i="4"/>
  <c r="G43" i="4"/>
  <c r="G42" i="4"/>
  <c r="G41" i="4"/>
  <c r="G40" i="4"/>
  <c r="G39" i="4"/>
  <c r="G37" i="4"/>
  <c r="G36" i="4"/>
  <c r="G35" i="4"/>
  <c r="G34" i="4"/>
  <c r="G33" i="4"/>
  <c r="G32" i="4"/>
  <c r="G31" i="4"/>
  <c r="G29" i="4"/>
  <c r="G28" i="4"/>
  <c r="G27" i="4"/>
  <c r="G26" i="4"/>
  <c r="G25" i="4"/>
  <c r="G24" i="4"/>
  <c r="G23" i="4"/>
  <c r="G22" i="4"/>
  <c r="G21" i="4"/>
  <c r="G19" i="4"/>
  <c r="G18" i="4"/>
  <c r="G16" i="4"/>
  <c r="G15" i="4"/>
  <c r="G14" i="4"/>
  <c r="G13" i="4"/>
  <c r="G12" i="4"/>
  <c r="G11" i="4"/>
  <c r="G9" i="4"/>
  <c r="G8" i="4"/>
  <c r="G7" i="4"/>
  <c r="G6" i="4"/>
  <c r="G5" i="4"/>
  <c r="K20" i="4"/>
  <c r="K3" i="4" s="1"/>
  <c r="K56" i="4"/>
  <c r="K67" i="4" l="1"/>
  <c r="J56" i="4"/>
  <c r="I56" i="4"/>
  <c r="J46" i="4"/>
  <c r="I46" i="4"/>
  <c r="J30" i="4"/>
  <c r="I30" i="4"/>
  <c r="J20" i="4"/>
  <c r="I20" i="4"/>
  <c r="J10" i="4"/>
  <c r="I10" i="4"/>
  <c r="J4" i="4"/>
  <c r="I4" i="4"/>
  <c r="I3" i="4" l="1"/>
  <c r="J3" i="4"/>
  <c r="J67" i="4"/>
  <c r="I67" i="4"/>
  <c r="G77" i="4"/>
  <c r="G75" i="4"/>
  <c r="G74" i="4"/>
  <c r="G72" i="4"/>
  <c r="G71" i="4"/>
  <c r="P20" i="4" l="1"/>
  <c r="H76" i="4" l="1"/>
  <c r="K76" i="4"/>
  <c r="L76" i="4"/>
  <c r="M76" i="4"/>
  <c r="N76" i="4"/>
  <c r="O76" i="4"/>
  <c r="P76" i="4"/>
  <c r="Q76" i="4"/>
  <c r="R76" i="4"/>
  <c r="S76" i="4"/>
  <c r="H73" i="4"/>
  <c r="K73" i="4"/>
  <c r="L73" i="4"/>
  <c r="M73" i="4"/>
  <c r="N73" i="4"/>
  <c r="O73" i="4"/>
  <c r="P73" i="4"/>
  <c r="Q73" i="4"/>
  <c r="R73" i="4"/>
  <c r="S73" i="4"/>
  <c r="H70" i="4"/>
  <c r="K70" i="4"/>
  <c r="L70" i="4"/>
  <c r="M70" i="4"/>
  <c r="N70" i="4"/>
  <c r="O70" i="4"/>
  <c r="P70" i="4"/>
  <c r="Q70" i="4"/>
  <c r="R70" i="4"/>
  <c r="S70" i="4"/>
  <c r="L38" i="4"/>
  <c r="M38" i="4"/>
  <c r="N38" i="4"/>
  <c r="O38" i="4"/>
  <c r="P38" i="4"/>
  <c r="Q38" i="4"/>
  <c r="R38" i="4"/>
  <c r="S38" i="4"/>
  <c r="Q78" i="4" l="1"/>
  <c r="M78" i="4"/>
  <c r="H78" i="4"/>
  <c r="L78" i="4"/>
  <c r="S78" i="4"/>
  <c r="K78" i="4"/>
  <c r="R78" i="4"/>
  <c r="N78" i="4"/>
  <c r="P78" i="4"/>
  <c r="G73" i="4"/>
  <c r="G76" i="4"/>
  <c r="G70" i="4"/>
  <c r="O78" i="4"/>
  <c r="G66" i="4"/>
  <c r="G65" i="4"/>
  <c r="G64" i="4"/>
  <c r="G62" i="4"/>
  <c r="G61" i="4"/>
  <c r="G59" i="4"/>
  <c r="G57" i="4"/>
  <c r="S56" i="4"/>
  <c r="R56" i="4"/>
  <c r="Q56" i="4"/>
  <c r="P56" i="4"/>
  <c r="O56" i="4"/>
  <c r="N56" i="4"/>
  <c r="M56" i="4"/>
  <c r="G55" i="4"/>
  <c r="G54" i="4"/>
  <c r="G53" i="4"/>
  <c r="G52" i="4"/>
  <c r="G51" i="4"/>
  <c r="G50" i="4"/>
  <c r="G49" i="4"/>
  <c r="G48" i="4"/>
  <c r="G47" i="4"/>
  <c r="S46" i="4"/>
  <c r="R46" i="4"/>
  <c r="Q46" i="4"/>
  <c r="P46" i="4"/>
  <c r="O46" i="4"/>
  <c r="N46" i="4"/>
  <c r="M46" i="4"/>
  <c r="L46" i="4"/>
  <c r="H38" i="4"/>
  <c r="G38" i="4" s="1"/>
  <c r="S30" i="4"/>
  <c r="R30" i="4"/>
  <c r="Q30" i="4"/>
  <c r="P30" i="4"/>
  <c r="O30" i="4"/>
  <c r="N30" i="4"/>
  <c r="M30" i="4"/>
  <c r="L30" i="4"/>
  <c r="S20" i="4"/>
  <c r="R20" i="4"/>
  <c r="Q20" i="4"/>
  <c r="O20" i="4"/>
  <c r="N20" i="4"/>
  <c r="M20" i="4"/>
  <c r="L20" i="4"/>
  <c r="S10" i="4"/>
  <c r="R10" i="4"/>
  <c r="Q10" i="4"/>
  <c r="P10" i="4"/>
  <c r="O10" i="4"/>
  <c r="N10" i="4"/>
  <c r="M10" i="4"/>
  <c r="L10" i="4"/>
  <c r="S4" i="4"/>
  <c r="R4" i="4"/>
  <c r="Q4" i="4"/>
  <c r="P4" i="4"/>
  <c r="O4" i="4"/>
  <c r="N4" i="4"/>
  <c r="L4" i="4"/>
  <c r="G46" i="4" l="1"/>
  <c r="G30" i="4"/>
  <c r="G78" i="4"/>
  <c r="S3" i="4"/>
  <c r="Q3" i="4"/>
  <c r="L67" i="4"/>
  <c r="L80" i="4" s="1"/>
  <c r="O3" i="4"/>
  <c r="N67" i="4"/>
  <c r="N80" i="4" s="1"/>
  <c r="R67" i="4"/>
  <c r="R80" i="4" s="1"/>
  <c r="G60" i="4"/>
  <c r="Q67" i="4"/>
  <c r="Q80" i="4" s="1"/>
  <c r="N3" i="4"/>
  <c r="R3" i="4"/>
  <c r="O67" i="4"/>
  <c r="O80" i="4" s="1"/>
  <c r="S67" i="4"/>
  <c r="S80" i="4" s="1"/>
  <c r="H4" i="4"/>
  <c r="H20" i="4"/>
  <c r="G20" i="4" s="1"/>
  <c r="P3" i="4"/>
  <c r="G63" i="4"/>
  <c r="P67" i="4"/>
  <c r="P80" i="4" s="1"/>
  <c r="M67" i="4"/>
  <c r="M80" i="4" s="1"/>
  <c r="M3" i="4"/>
  <c r="L3" i="4"/>
  <c r="G56" i="4"/>
  <c r="K80" i="4"/>
  <c r="H10" i="4"/>
  <c r="G10" i="4" s="1"/>
  <c r="H67" i="4" l="1"/>
  <c r="H80" i="4" s="1"/>
  <c r="H3" i="4"/>
  <c r="G3" i="4" s="1"/>
  <c r="G4" i="4"/>
  <c r="G67" i="4" s="1"/>
  <c r="G80" i="4" s="1"/>
  <c r="C64" i="2" l="1"/>
  <c r="C61" i="2"/>
  <c r="C48" i="2" l="1"/>
  <c r="C46" i="2" s="1"/>
  <c r="C68" i="2" s="1"/>
  <c r="C81" i="2" s="1"/>
</calcChain>
</file>

<file path=xl/sharedStrings.xml><?xml version="1.0" encoding="utf-8"?>
<sst xmlns="http://schemas.openxmlformats.org/spreadsheetml/2006/main" count="202" uniqueCount="118">
  <si>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</si>
  <si>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</si>
  <si>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</si>
  <si>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</si>
  <si>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</si>
  <si>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</si>
  <si>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</si>
  <si>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</si>
  <si>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</si>
  <si>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</si>
  <si>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</si>
  <si>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</si>
  <si>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</si>
  <si>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</si>
  <si>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</si>
  <si>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</si>
  <si>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</si>
  <si>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</si>
  <si>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</si>
  <si>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</si>
  <si>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</si>
  <si>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</si>
  <si>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</si>
  <si>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</si>
  <si>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</si>
  <si>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</si>
  <si>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</si>
  <si>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</si>
  <si>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</si>
  <si>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</si>
  <si>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</si>
  <si>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</si>
  <si>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</si>
  <si>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</si>
  <si>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</si>
  <si>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</si>
  <si>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</si>
  <si>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</si>
  <si>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</si>
  <si>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</si>
  <si>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</si>
  <si>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</si>
  <si>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</si>
  <si>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</si>
  <si>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</si>
  <si>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</si>
  <si>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</si>
  <si>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</si>
  <si>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</si>
  <si>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</si>
  <si>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</si>
  <si>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</si>
  <si>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</si>
  <si>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</si>
  <si>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</si>
  <si>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</si>
  <si>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</si>
  <si>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</si>
  <si>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</si>
  <si>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</si>
  <si>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</si>
  <si>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</si>
  <si>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</si>
  <si>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</si>
  <si>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</si>
  <si>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</si>
  <si>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</si>
  <si>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</si>
  <si>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</si>
  <si>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</si>
  <si>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</si>
  <si>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</si>
  <si>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</si>
  <si>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</si>
  <si>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</si>
  <si>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</si>
  <si>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</si>
  <si>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</si>
  <si>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</si>
  <si>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</si>
  <si>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</si>
  <si>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</si>
  <si>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</si>
  <si>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</si>
  <si>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</si>
  <si>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</si>
  <si>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</si>
  <si>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</si>
  <si>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</si>
  <si>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</si>
  <si>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</si>
  <si>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</si>
  <si>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</si>
  <si>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</si>
  <si>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</si>
  <si>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</si>
  <si>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</si>
  <si>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</si>
  <si>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</si>
  <si>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ELABORADO POR: _________________________________</t>
  </si>
  <si>
    <t>Encargado Departamento Financiero</t>
  </si>
  <si>
    <t>.</t>
  </si>
  <si>
    <t>Analista Financiero</t>
  </si>
  <si>
    <t>Lic. Baudy O. Antigua Hiciano</t>
  </si>
  <si>
    <t/>
  </si>
  <si>
    <t>Lic. Jennifer Seijas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</si>
  <si>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</si>
  <si>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</si>
  <si>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</si>
  <si>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</si>
  <si>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Total  Devengado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</si>
  <si>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</si>
  <si>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Analista Financiero Lic. Jennifer Seijas</t>
  </si>
  <si>
    <t>Encargado Departamento Financiero Lic. Baudy Antigua Hiciano</t>
  </si>
  <si>
    <t>Fuente: [9995,102]</t>
  </si>
  <si>
    <t>Fecha de imputación: hasta el 31 de Enero 2022</t>
  </si>
  <si>
    <t>Presupuesto Vigente</t>
  </si>
  <si>
    <t>Fecha de registro: 07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</si>
</sst>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2" fillId="3" borderId="0" xfId="1" applyFont="1" applyFill="1" applyBorder="1" applyAlignment="1">
      <alignment horizontal="center"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3" xfId="1" applyFont="1" applyBorder="1"/>
    <xf numFmtId="43" fontId="1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43" fontId="0" fillId="0" borderId="0" xfId="1" applyFont="1" applyFill="1" applyAlignment="1">
      <alignment vertical="center" wrapText="1"/>
    </xf>
    <xf numFmtId="43" fontId="0" fillId="0" borderId="0" xfId="1" applyFont="1" applyBorder="1" applyAlignment="1">
      <alignment vertical="center"/>
    </xf>
    <xf numFmtId="43" fontId="0" fillId="0" borderId="4" xfId="1" applyFont="1" applyBorder="1" applyAlignment="1">
      <alignment vertical="center"/>
    </xf>
    <xf numFmtId="43" fontId="1" fillId="0" borderId="0" xfId="1" quotePrefix="1" applyFont="1" applyAlignment="1">
      <alignment vertical="center" wrapText="1"/>
    </xf>
    <xf numFmtId="43" fontId="1" fillId="4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43" fontId="1" fillId="3" borderId="2" xfId="1" applyFont="1" applyFill="1" applyBorder="1" applyAlignment="1">
      <alignment horizontal="center" vertical="center" wrapText="1"/>
    </xf>
    <xf numFmtId="43" fontId="1" fillId="0" borderId="0" xfId="1" applyFont="1" applyAlignment="1">
      <alignment horizontal="left" vertical="center" wrapText="1"/>
    </xf>
    <xf numFmtId="43" fontId="0" fillId="0" borderId="0" xfId="1" applyFont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0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0" fontId="0" fillId="0" borderId="0" xfId="1" applyNumberFormat="1" applyFont="1" applyBorder="1" applyAlignment="1">
      <alignment vertical="top"/>
    </xf>
    <xf numFmtId="0" fontId="0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nnifer%20Seijas/Desktop/EJECUCION%20PRESUPUESTARIA/2021/OCTUBRE%202021/Plantillas%20Ejecucion%20Presupuestaria%20OCTU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2021"/>
      <sheetName val="Plantilla Ejecución UA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95"/>
  <sheetViews>
    <sheetView showGridLines="0" zoomScale="80" zoomScaleNormal="80" workbookViewId="0">
      <selection activeCell="A5" sqref="A5"/>
    </sheetView>
  </sheetViews>
  <sheetFormatPr baseColWidth="10" defaultColWidth="9.140625" defaultRowHeight="15" x14ac:dyDescent="0.25"/>
  <cols>
    <col min="1" max="1" width="94.7109375" customWidth="1"/>
    <col min="2" max="2" width="18.42578125" style="15" customWidth="1"/>
    <col min="3" max="3" width="22.85546875" style="15" bestFit="1" customWidth="1"/>
    <col min="4" max="4" width="18.5703125" bestFit="1" customWidth="1"/>
  </cols>
  <sheetData>
    <row r="2" spans="1:4" ht="31.5" x14ac:dyDescent="0.25">
      <c r="A2" s="11" t="s">
        <v>0</v>
      </c>
      <c r="B2" s="18" t="s">
        <v>36</v>
      </c>
      <c r="C2" s="18" t="s">
        <v>37</v>
      </c>
    </row>
    <row r="3" spans="1:4" x14ac:dyDescent="0.25">
      <c r="A3" s="1" t="s">
        <v>1</v>
      </c>
      <c r="B3" s="13"/>
      <c r="C3" s="13"/>
    </row>
    <row r="4" spans="1:4" x14ac:dyDescent="0.25">
      <c r="A4" s="2" t="s">
        <v>2</v>
      </c>
      <c r="B4" s="14">
        <f>SUM(B5:B9)</f>
        <v>559715403</v>
      </c>
      <c r="C4" s="14">
        <f>SUM(C5:C9)</f>
        <v>0</v>
      </c>
      <c r="D4" s="16"/>
    </row>
    <row r="5" spans="1:4" x14ac:dyDescent="0.25">
      <c r="A5" s="6" t="s">
        <v>3</v>
      </c>
      <c r="B5" s="17">
        <v>390350708</v>
      </c>
      <c r="C5" s="17">
        <f>+'Plantilla Ejecución UAI'!E5</f>
        <v>0</v>
      </c>
      <c r="D5" s="16"/>
    </row>
    <row r="6" spans="1:4" x14ac:dyDescent="0.25">
      <c r="A6" s="6" t="s">
        <v>4</v>
      </c>
      <c r="B6" s="17">
        <v>47660600</v>
      </c>
      <c r="C6" s="15">
        <f>+'Plantilla Ejecución UAI'!E6</f>
        <v>0</v>
      </c>
      <c r="D6" s="16"/>
    </row>
    <row r="7" spans="1:4" x14ac:dyDescent="0.25">
      <c r="A7" s="6" t="s">
        <v>39</v>
      </c>
      <c r="B7" s="17">
        <v>14500000</v>
      </c>
      <c r="C7" s="15">
        <f>+'Plantilla Ejecución UAI'!E7</f>
        <v>0</v>
      </c>
      <c r="D7" s="16"/>
    </row>
    <row r="8" spans="1:4" x14ac:dyDescent="0.25">
      <c r="A8" s="6" t="s">
        <v>5</v>
      </c>
      <c r="B8" s="17">
        <v>59924089</v>
      </c>
      <c r="C8" s="15">
        <f>+'Plantilla Ejecución UAI'!E8</f>
        <v>0</v>
      </c>
      <c r="D8" s="16"/>
    </row>
    <row r="9" spans="1:4" x14ac:dyDescent="0.25">
      <c r="A9" s="6" t="s">
        <v>6</v>
      </c>
      <c r="B9" s="17">
        <v>47280006</v>
      </c>
      <c r="C9" s="15">
        <f>+'Plantilla Ejecución UAI'!E9</f>
        <v>0</v>
      </c>
      <c r="D9" s="16"/>
    </row>
    <row r="10" spans="1:4" x14ac:dyDescent="0.25">
      <c r="A10" s="2" t="s">
        <v>7</v>
      </c>
      <c r="B10" s="14">
        <f>SUM(B11:B19)</f>
        <v>267772498</v>
      </c>
      <c r="C10" s="3">
        <f>SUM(C11:C19)</f>
        <v>0</v>
      </c>
      <c r="D10" s="16"/>
    </row>
    <row r="11" spans="1:4" x14ac:dyDescent="0.25">
      <c r="A11" s="6" t="s">
        <v>8</v>
      </c>
      <c r="B11" s="17">
        <v>7555000</v>
      </c>
      <c r="C11" s="15">
        <f>+'Plantilla Ejecución UAI'!E11</f>
        <v>0</v>
      </c>
      <c r="D11" s="16"/>
    </row>
    <row r="12" spans="1:4" x14ac:dyDescent="0.25">
      <c r="A12" s="6" t="s">
        <v>9</v>
      </c>
      <c r="B12" s="17">
        <v>9000000</v>
      </c>
      <c r="C12" s="15">
        <f>+'Plantilla Ejecución UAI'!E12</f>
        <v>0</v>
      </c>
      <c r="D12" s="16"/>
    </row>
    <row r="13" spans="1:4" x14ac:dyDescent="0.25">
      <c r="A13" s="6" t="s">
        <v>10</v>
      </c>
      <c r="B13" s="17">
        <v>13900000</v>
      </c>
      <c r="C13" s="15">
        <f>+'Plantilla Ejecución UAI'!E13</f>
        <v>0</v>
      </c>
      <c r="D13" s="16"/>
    </row>
    <row r="14" spans="1:4" ht="18" customHeight="1" x14ac:dyDescent="0.25">
      <c r="A14" s="6" t="s">
        <v>11</v>
      </c>
      <c r="B14" s="17">
        <v>5908000</v>
      </c>
      <c r="C14" s="15">
        <f>+'Plantilla Ejecución UAI'!E14</f>
        <v>0</v>
      </c>
      <c r="D14" s="16"/>
    </row>
    <row r="15" spans="1:4" x14ac:dyDescent="0.25">
      <c r="A15" s="6" t="s">
        <v>12</v>
      </c>
      <c r="B15" s="17">
        <v>1950500</v>
      </c>
      <c r="C15" s="15">
        <f>+'Plantilla Ejecución UAI'!E15</f>
        <v>0</v>
      </c>
      <c r="D15" s="16"/>
    </row>
    <row r="16" spans="1:4" x14ac:dyDescent="0.25">
      <c r="A16" s="6" t="s">
        <v>13</v>
      </c>
      <c r="B16" s="17">
        <v>16048000</v>
      </c>
      <c r="C16" s="15">
        <f>+'Plantilla Ejecución UAI'!E16</f>
        <v>0</v>
      </c>
      <c r="D16" s="16"/>
    </row>
    <row r="17" spans="1:4" x14ac:dyDescent="0.25">
      <c r="A17" s="6" t="s">
        <v>14</v>
      </c>
      <c r="B17" s="17">
        <v>112170000</v>
      </c>
      <c r="C17" s="15">
        <f>+'Plantilla Ejecución UAI'!E17</f>
        <v>0</v>
      </c>
      <c r="D17" s="16"/>
    </row>
    <row r="18" spans="1:4" x14ac:dyDescent="0.25">
      <c r="A18" s="6" t="s">
        <v>15</v>
      </c>
      <c r="B18" s="17">
        <v>96654998</v>
      </c>
      <c r="C18" s="15">
        <f>+'Plantilla Ejecución UAI'!E18</f>
        <v>0</v>
      </c>
      <c r="D18" s="16"/>
    </row>
    <row r="19" spans="1:4" x14ac:dyDescent="0.25">
      <c r="A19" s="6" t="s">
        <v>40</v>
      </c>
      <c r="B19" s="17">
        <f>1650000+2936000</f>
        <v>4586000</v>
      </c>
      <c r="C19" s="15">
        <f>+'Plantilla Ejecución UAI'!E19</f>
        <v>0</v>
      </c>
      <c r="D19" s="16"/>
    </row>
    <row r="20" spans="1:4" x14ac:dyDescent="0.25">
      <c r="A20" s="2" t="s">
        <v>16</v>
      </c>
      <c r="B20" s="14">
        <f>SUM(B21:B29)</f>
        <v>31293330</v>
      </c>
      <c r="C20" s="3">
        <f>SUM(C21:C29)</f>
        <v>0</v>
      </c>
      <c r="D20" s="16"/>
    </row>
    <row r="21" spans="1:4" x14ac:dyDescent="0.25">
      <c r="A21" s="6" t="s">
        <v>17</v>
      </c>
      <c r="B21" s="17">
        <v>2100000</v>
      </c>
      <c r="C21" s="15">
        <f>+'Plantilla Ejecución UAI'!E21</f>
        <v>0</v>
      </c>
      <c r="D21" s="16"/>
    </row>
    <row r="22" spans="1:4" x14ac:dyDescent="0.25">
      <c r="A22" s="6" t="s">
        <v>18</v>
      </c>
      <c r="B22" s="17">
        <v>3596606</v>
      </c>
      <c r="C22" s="15">
        <f>+'Plantilla Ejecución UAI'!E22</f>
        <v>0</v>
      </c>
      <c r="D22" s="16"/>
    </row>
    <row r="23" spans="1:4" x14ac:dyDescent="0.25">
      <c r="A23" s="6" t="s">
        <v>19</v>
      </c>
      <c r="B23" s="17">
        <v>1297660</v>
      </c>
      <c r="C23" s="15">
        <f>+'Plantilla Ejecución UAI'!E23</f>
        <v>0</v>
      </c>
      <c r="D23" s="16"/>
    </row>
    <row r="24" spans="1:4" x14ac:dyDescent="0.25">
      <c r="A24" s="6" t="s">
        <v>20</v>
      </c>
      <c r="B24" s="17">
        <v>350000</v>
      </c>
      <c r="C24" s="15">
        <f>+'Plantilla Ejecución UAI'!E24</f>
        <v>0</v>
      </c>
      <c r="D24" s="16"/>
    </row>
    <row r="25" spans="1:4" x14ac:dyDescent="0.25">
      <c r="A25" s="6" t="s">
        <v>21</v>
      </c>
      <c r="B25" s="17">
        <v>500000</v>
      </c>
      <c r="C25" s="15">
        <f>+'Plantilla Ejecución UAI'!E25</f>
        <v>0</v>
      </c>
      <c r="D25" s="16"/>
    </row>
    <row r="26" spans="1:4" x14ac:dyDescent="0.25">
      <c r="A26" s="6" t="s">
        <v>22</v>
      </c>
      <c r="B26" s="17">
        <v>2030082</v>
      </c>
      <c r="C26" s="15">
        <f>+'Plantilla Ejecución UAI'!E26</f>
        <v>0</v>
      </c>
      <c r="D26" s="16"/>
    </row>
    <row r="27" spans="1:4" x14ac:dyDescent="0.25">
      <c r="A27" s="6" t="s">
        <v>23</v>
      </c>
      <c r="B27" s="17">
        <v>14320160</v>
      </c>
      <c r="C27" s="15">
        <f>+'Plantilla Ejecución UAI'!E27</f>
        <v>0</v>
      </c>
      <c r="D27" s="16"/>
    </row>
    <row r="28" spans="1:4" x14ac:dyDescent="0.25">
      <c r="A28" s="6" t="s">
        <v>41</v>
      </c>
      <c r="B28" s="17">
        <v>0</v>
      </c>
      <c r="C28" s="15">
        <v>0</v>
      </c>
      <c r="D28" s="16"/>
    </row>
    <row r="29" spans="1:4" x14ac:dyDescent="0.25">
      <c r="A29" s="6" t="s">
        <v>24</v>
      </c>
      <c r="B29" s="17">
        <v>7098822</v>
      </c>
      <c r="C29" s="15">
        <f>+'Plantilla Ejecución UAI'!E29</f>
        <v>0</v>
      </c>
      <c r="D29" s="16"/>
    </row>
    <row r="30" spans="1:4" x14ac:dyDescent="0.25">
      <c r="A30" s="2" t="s">
        <v>25</v>
      </c>
      <c r="B30" s="14">
        <f>SUM(B31:B37)</f>
        <v>18085000</v>
      </c>
      <c r="C30" s="3">
        <f>SUM(C31:C37)</f>
        <v>0</v>
      </c>
      <c r="D30" s="16"/>
    </row>
    <row r="31" spans="1:4" x14ac:dyDescent="0.25">
      <c r="A31" s="6" t="s">
        <v>26</v>
      </c>
      <c r="B31" s="17">
        <v>18085000</v>
      </c>
      <c r="C31" s="15">
        <f>+'Plantilla Ejecución UAI'!E31</f>
        <v>0</v>
      </c>
      <c r="D31" s="16"/>
    </row>
    <row r="32" spans="1:4" x14ac:dyDescent="0.25">
      <c r="A32" s="6" t="s">
        <v>42</v>
      </c>
      <c r="B32" s="17"/>
      <c r="C32" s="15">
        <v>0</v>
      </c>
      <c r="D32" s="16"/>
    </row>
    <row r="33" spans="1:4" x14ac:dyDescent="0.25">
      <c r="A33" s="6" t="s">
        <v>43</v>
      </c>
      <c r="B33" s="17"/>
      <c r="C33" s="15">
        <v>0</v>
      </c>
      <c r="D33" s="16"/>
    </row>
    <row r="34" spans="1:4" x14ac:dyDescent="0.25">
      <c r="A34" s="6" t="s">
        <v>44</v>
      </c>
      <c r="B34" s="17"/>
      <c r="C34" s="15">
        <v>0</v>
      </c>
      <c r="D34" s="16"/>
    </row>
    <row r="35" spans="1:4" x14ac:dyDescent="0.25">
      <c r="A35" s="6" t="s">
        <v>45</v>
      </c>
      <c r="B35" s="17"/>
      <c r="C35" s="15">
        <v>0</v>
      </c>
      <c r="D35" s="16"/>
    </row>
    <row r="36" spans="1:4" x14ac:dyDescent="0.25">
      <c r="A36" s="6" t="s">
        <v>27</v>
      </c>
      <c r="B36" s="17"/>
      <c r="C36" s="15">
        <v>0</v>
      </c>
      <c r="D36" s="16"/>
    </row>
    <row r="37" spans="1:4" x14ac:dyDescent="0.25">
      <c r="A37" s="6" t="s">
        <v>46</v>
      </c>
      <c r="B37" s="17"/>
      <c r="C37" s="15">
        <v>0</v>
      </c>
      <c r="D37" s="16"/>
    </row>
    <row r="38" spans="1:4" x14ac:dyDescent="0.25">
      <c r="A38" s="2" t="s">
        <v>47</v>
      </c>
      <c r="B38" s="14">
        <v>0</v>
      </c>
      <c r="C38" s="3">
        <v>0</v>
      </c>
      <c r="D38" s="16"/>
    </row>
    <row r="39" spans="1:4" x14ac:dyDescent="0.25">
      <c r="A39" s="6" t="s">
        <v>48</v>
      </c>
      <c r="B39" s="17"/>
      <c r="C39" s="15">
        <v>0</v>
      </c>
      <c r="D39" s="16"/>
    </row>
    <row r="40" spans="1:4" x14ac:dyDescent="0.25">
      <c r="A40" s="6" t="s">
        <v>49</v>
      </c>
      <c r="B40" s="17">
        <v>0</v>
      </c>
      <c r="C40" s="15">
        <v>0</v>
      </c>
      <c r="D40" s="16"/>
    </row>
    <row r="41" spans="1:4" x14ac:dyDescent="0.25">
      <c r="A41" s="6" t="s">
        <v>50</v>
      </c>
      <c r="B41" s="17"/>
      <c r="C41" s="15">
        <v>0</v>
      </c>
      <c r="D41" s="16"/>
    </row>
    <row r="42" spans="1:4" x14ac:dyDescent="0.25">
      <c r="A42" s="6" t="s">
        <v>51</v>
      </c>
      <c r="B42" s="17"/>
      <c r="C42" s="15">
        <v>0</v>
      </c>
      <c r="D42" s="16"/>
    </row>
    <row r="43" spans="1:4" x14ac:dyDescent="0.25">
      <c r="A43" s="6" t="s">
        <v>52</v>
      </c>
      <c r="B43" s="17"/>
      <c r="C43" s="15">
        <v>0</v>
      </c>
      <c r="D43" s="16"/>
    </row>
    <row r="44" spans="1:4" x14ac:dyDescent="0.25">
      <c r="A44" s="6" t="s">
        <v>53</v>
      </c>
      <c r="B44" s="17"/>
      <c r="C44" s="15">
        <v>0</v>
      </c>
      <c r="D44" s="16"/>
    </row>
    <row r="45" spans="1:4" x14ac:dyDescent="0.25">
      <c r="A45" s="6" t="s">
        <v>54</v>
      </c>
      <c r="B45" s="17"/>
      <c r="C45" s="15">
        <v>0</v>
      </c>
      <c r="D45" s="16"/>
    </row>
    <row r="46" spans="1:4" x14ac:dyDescent="0.25">
      <c r="A46" s="2" t="s">
        <v>28</v>
      </c>
      <c r="B46" s="14">
        <f>SUM(B47:B55)</f>
        <v>309762040</v>
      </c>
      <c r="C46" s="3">
        <f>SUM(C47:C55)</f>
        <v>0</v>
      </c>
      <c r="D46" s="16"/>
    </row>
    <row r="47" spans="1:4" x14ac:dyDescent="0.25">
      <c r="A47" s="6" t="s">
        <v>29</v>
      </c>
      <c r="B47" s="17">
        <v>15500000</v>
      </c>
      <c r="C47" s="15">
        <f>+'Plantilla Ejecución UAI'!E47</f>
        <v>0</v>
      </c>
      <c r="D47" s="16"/>
    </row>
    <row r="48" spans="1:4" x14ac:dyDescent="0.25">
      <c r="A48" s="6" t="s">
        <v>30</v>
      </c>
      <c r="B48" s="17">
        <v>0</v>
      </c>
      <c r="C48" s="15">
        <f>+'Plantilla Ejecución UAI'!E48</f>
        <v>0</v>
      </c>
      <c r="D48" s="16"/>
    </row>
    <row r="49" spans="1:4" x14ac:dyDescent="0.25">
      <c r="A49" s="6" t="s">
        <v>31</v>
      </c>
      <c r="B49" s="17">
        <v>0</v>
      </c>
      <c r="C49" s="15">
        <f>+'Plantilla Ejecución UAI'!E49</f>
        <v>0</v>
      </c>
      <c r="D49" s="16"/>
    </row>
    <row r="50" spans="1:4" x14ac:dyDescent="0.25">
      <c r="A50" s="6" t="s">
        <v>32</v>
      </c>
      <c r="B50" s="17">
        <v>41436000</v>
      </c>
      <c r="C50" s="15">
        <f>+'Plantilla Ejecución UAI'!E50</f>
        <v>0</v>
      </c>
      <c r="D50" s="16"/>
    </row>
    <row r="51" spans="1:4" x14ac:dyDescent="0.25">
      <c r="A51" s="6" t="s">
        <v>33</v>
      </c>
      <c r="B51" s="17">
        <v>9682040</v>
      </c>
      <c r="C51" s="15">
        <f>+'Plantilla Ejecución UAI'!E51</f>
        <v>0</v>
      </c>
      <c r="D51" s="16"/>
    </row>
    <row r="52" spans="1:4" x14ac:dyDescent="0.25">
      <c r="A52" s="6" t="s">
        <v>55</v>
      </c>
      <c r="B52" s="17">
        <v>11750000</v>
      </c>
      <c r="C52" s="15">
        <f>+'Plantilla Ejecución UAI'!E52</f>
        <v>0</v>
      </c>
      <c r="D52" s="16"/>
    </row>
    <row r="53" spans="1:4" x14ac:dyDescent="0.25">
      <c r="A53" s="6" t="s">
        <v>56</v>
      </c>
      <c r="B53" s="17">
        <v>0</v>
      </c>
      <c r="C53" s="15">
        <v>0</v>
      </c>
      <c r="D53" s="16"/>
    </row>
    <row r="54" spans="1:4" x14ac:dyDescent="0.25">
      <c r="A54" s="6" t="s">
        <v>34</v>
      </c>
      <c r="B54" s="17">
        <v>71394000</v>
      </c>
      <c r="C54" s="15">
        <f>+'Plantilla Ejecución UAI'!E54</f>
        <v>0</v>
      </c>
      <c r="D54" s="16"/>
    </row>
    <row r="55" spans="1:4" x14ac:dyDescent="0.25">
      <c r="A55" s="6" t="s">
        <v>57</v>
      </c>
      <c r="B55" s="17">
        <v>160000000</v>
      </c>
      <c r="C55" s="15">
        <f>+'Plantilla Ejecución UAI'!E55</f>
        <v>0</v>
      </c>
      <c r="D55" s="16"/>
    </row>
    <row r="56" spans="1:4" x14ac:dyDescent="0.25">
      <c r="A56" s="2" t="s">
        <v>58</v>
      </c>
      <c r="B56" s="14">
        <f>SUM(B57:B58)</f>
        <v>594171512</v>
      </c>
      <c r="C56" s="3">
        <f>SUM(C57:C58)</f>
        <v>0</v>
      </c>
      <c r="D56" s="16"/>
    </row>
    <row r="57" spans="1:4" x14ac:dyDescent="0.25">
      <c r="A57" s="6" t="s">
        <v>59</v>
      </c>
      <c r="B57" s="17">
        <v>15000000</v>
      </c>
      <c r="C57" s="15">
        <f>+'Plantilla Ejecución UAI'!E57</f>
        <v>0</v>
      </c>
      <c r="D57" s="16"/>
    </row>
    <row r="58" spans="1:4" x14ac:dyDescent="0.25">
      <c r="A58" s="6" t="s">
        <v>60</v>
      </c>
      <c r="B58" s="17">
        <v>579171512</v>
      </c>
      <c r="C58" s="15">
        <f>+'Plantilla Ejecución UAI'!E58</f>
        <v>0</v>
      </c>
      <c r="D58" s="16"/>
    </row>
    <row r="59" spans="1:4" x14ac:dyDescent="0.25">
      <c r="A59" s="6" t="s">
        <v>61</v>
      </c>
      <c r="B59" s="17"/>
      <c r="C59" s="15" t="s">
        <v>101</v>
      </c>
      <c r="D59" s="16"/>
    </row>
    <row r="60" spans="1:4" x14ac:dyDescent="0.25">
      <c r="A60" s="6" t="s">
        <v>62</v>
      </c>
      <c r="B60" s="17"/>
      <c r="C60" s="15">
        <v>0</v>
      </c>
      <c r="D60" s="16"/>
    </row>
    <row r="61" spans="1:4" x14ac:dyDescent="0.25">
      <c r="A61" s="2" t="s">
        <v>63</v>
      </c>
      <c r="B61" s="14"/>
      <c r="C61" s="3">
        <f>SUM(C62:C63)</f>
        <v>0</v>
      </c>
      <c r="D61" s="16"/>
    </row>
    <row r="62" spans="1:4" x14ac:dyDescent="0.25">
      <c r="A62" s="6" t="s">
        <v>64</v>
      </c>
      <c r="B62" s="17"/>
      <c r="C62" s="15">
        <v>0</v>
      </c>
      <c r="D62" s="16"/>
    </row>
    <row r="63" spans="1:4" x14ac:dyDescent="0.25">
      <c r="A63" s="6" t="s">
        <v>65</v>
      </c>
      <c r="B63" s="17"/>
      <c r="C63" s="15">
        <v>0</v>
      </c>
      <c r="D63" s="16"/>
    </row>
    <row r="64" spans="1:4" x14ac:dyDescent="0.25">
      <c r="A64" s="2" t="s">
        <v>66</v>
      </c>
      <c r="B64" s="14"/>
      <c r="C64" s="3">
        <f>SUM(C65:C67)</f>
        <v>0</v>
      </c>
      <c r="D64" s="16"/>
    </row>
    <row r="65" spans="1:4" x14ac:dyDescent="0.25">
      <c r="A65" s="6" t="s">
        <v>67</v>
      </c>
      <c r="B65" s="17"/>
      <c r="C65" s="15">
        <v>0</v>
      </c>
      <c r="D65" s="16"/>
    </row>
    <row r="66" spans="1:4" x14ac:dyDescent="0.25">
      <c r="A66" s="6" t="s">
        <v>68</v>
      </c>
      <c r="B66" s="17"/>
      <c r="C66" s="15">
        <v>0</v>
      </c>
      <c r="D66" s="16"/>
    </row>
    <row r="67" spans="1:4" x14ac:dyDescent="0.25">
      <c r="A67" s="6" t="s">
        <v>69</v>
      </c>
      <c r="B67" s="17"/>
      <c r="C67" s="15">
        <v>0</v>
      </c>
      <c r="D67" s="16"/>
    </row>
    <row r="68" spans="1:4" x14ac:dyDescent="0.25">
      <c r="A68" s="8" t="s">
        <v>35</v>
      </c>
      <c r="B68" s="19">
        <f>+B56+B46+B30+B20+B10+B4</f>
        <v>1780799783</v>
      </c>
      <c r="C68" s="5">
        <f>+C56+C46+C30+C20+C10+C4</f>
        <v>0</v>
      </c>
      <c r="D68" s="16"/>
    </row>
    <row r="69" spans="1:4" x14ac:dyDescent="0.25">
      <c r="A69" s="4"/>
      <c r="B69" s="17"/>
    </row>
    <row r="70" spans="1:4" x14ac:dyDescent="0.25">
      <c r="A70" s="1" t="s">
        <v>70</v>
      </c>
      <c r="B70" s="20"/>
    </row>
    <row r="71" spans="1:4" x14ac:dyDescent="0.25">
      <c r="A71" s="2" t="s">
        <v>71</v>
      </c>
      <c r="B71" s="14">
        <v>0</v>
      </c>
      <c r="C71" s="15">
        <v>0</v>
      </c>
    </row>
    <row r="72" spans="1:4" x14ac:dyDescent="0.25">
      <c r="A72" s="6" t="s">
        <v>72</v>
      </c>
      <c r="B72" s="17">
        <v>0</v>
      </c>
      <c r="C72" s="15">
        <v>0</v>
      </c>
    </row>
    <row r="73" spans="1:4" x14ac:dyDescent="0.25">
      <c r="A73" s="6" t="s">
        <v>73</v>
      </c>
      <c r="B73" s="17">
        <v>0</v>
      </c>
      <c r="C73" s="15">
        <v>0</v>
      </c>
    </row>
    <row r="74" spans="1:4" x14ac:dyDescent="0.25">
      <c r="A74" s="2" t="s">
        <v>74</v>
      </c>
      <c r="B74" s="14">
        <v>0</v>
      </c>
      <c r="C74" s="15">
        <v>0</v>
      </c>
    </row>
    <row r="75" spans="1:4" x14ac:dyDescent="0.25">
      <c r="A75" s="6" t="s">
        <v>75</v>
      </c>
      <c r="B75" s="17"/>
      <c r="C75" s="15">
        <v>0</v>
      </c>
    </row>
    <row r="76" spans="1:4" x14ac:dyDescent="0.25">
      <c r="A76" s="6" t="s">
        <v>76</v>
      </c>
      <c r="B76" s="17"/>
      <c r="C76" s="15">
        <v>0</v>
      </c>
    </row>
    <row r="77" spans="1:4" x14ac:dyDescent="0.25">
      <c r="A77" s="2" t="s">
        <v>77</v>
      </c>
      <c r="B77" s="14">
        <v>0</v>
      </c>
      <c r="C77" s="15">
        <v>0</v>
      </c>
    </row>
    <row r="78" spans="1:4" x14ac:dyDescent="0.25">
      <c r="A78" s="6" t="s">
        <v>78</v>
      </c>
      <c r="B78" s="17">
        <v>0</v>
      </c>
      <c r="C78" s="15">
        <v>0</v>
      </c>
    </row>
    <row r="79" spans="1:4" x14ac:dyDescent="0.25">
      <c r="A79" s="8" t="s">
        <v>79</v>
      </c>
      <c r="B79" s="19">
        <f>+B75</f>
        <v>0</v>
      </c>
      <c r="C79" s="19">
        <f>+C75</f>
        <v>0</v>
      </c>
    </row>
    <row r="81" spans="1:8" ht="15.75" x14ac:dyDescent="0.25">
      <c r="A81" s="9" t="s">
        <v>80</v>
      </c>
      <c r="B81" s="32">
        <f>+B79+B68</f>
        <v>1780799783</v>
      </c>
      <c r="C81" s="10">
        <f>+C79+C68</f>
        <v>0</v>
      </c>
    </row>
    <row r="82" spans="1:8" x14ac:dyDescent="0.25">
      <c r="A82" t="s">
        <v>114</v>
      </c>
    </row>
    <row r="84" spans="1:8" ht="18.75" x14ac:dyDescent="0.3">
      <c r="A84" s="7" t="s">
        <v>38</v>
      </c>
    </row>
    <row r="85" spans="1:8" x14ac:dyDescent="0.25">
      <c r="A85" s="12" t="s">
        <v>96</v>
      </c>
    </row>
    <row r="86" spans="1:8" x14ac:dyDescent="0.25">
      <c r="A86" s="12" t="s">
        <v>97</v>
      </c>
    </row>
    <row r="87" spans="1:8" ht="15" customHeight="1" x14ac:dyDescent="0.25">
      <c r="A87" s="46" t="s">
        <v>111</v>
      </c>
      <c r="B87" s="46"/>
      <c r="C87" s="46"/>
      <c r="D87" s="46"/>
      <c r="E87" s="46"/>
      <c r="F87" s="46"/>
      <c r="G87" s="46"/>
      <c r="H87" s="46"/>
    </row>
    <row r="88" spans="1:8" ht="15" customHeight="1" x14ac:dyDescent="0.25">
      <c r="A88" s="46"/>
      <c r="B88" s="46"/>
      <c r="C88" s="46"/>
      <c r="D88" s="46"/>
      <c r="E88" s="46"/>
      <c r="F88" s="46"/>
      <c r="G88" s="46"/>
      <c r="H88" s="46"/>
    </row>
    <row r="89" spans="1:8" ht="18.75" x14ac:dyDescent="0.3">
      <c r="A89" s="7" t="s">
        <v>93</v>
      </c>
    </row>
    <row r="90" spans="1:8" x14ac:dyDescent="0.25">
      <c r="A90" s="12" t="s">
        <v>94</v>
      </c>
    </row>
    <row r="91" spans="1:8" x14ac:dyDescent="0.25">
      <c r="A91" s="12" t="s">
        <v>95</v>
      </c>
    </row>
    <row r="93" spans="1:8" x14ac:dyDescent="0.25">
      <c r="A93" s="12" t="s">
        <v>99</v>
      </c>
    </row>
    <row r="94" spans="1:8" x14ac:dyDescent="0.25">
      <c r="A94" s="12" t="s">
        <v>105</v>
      </c>
      <c r="B94" s="22" t="s">
        <v>103</v>
      </c>
      <c r="C94" s="22"/>
    </row>
    <row r="95" spans="1:8" x14ac:dyDescent="0.25">
      <c r="A95" s="12" t="s">
        <v>102</v>
      </c>
      <c r="B95" s="15" t="s">
        <v>100</v>
      </c>
    </row>
  </sheetData>
  <mergeCells count="1">
    <mergeCell ref="A87:H88"/>
  </mergeCells>
  <pageMargins left="0.70866141732283472" right="0.70866141732283472" top="1.4183333333333332" bottom="0.74803149606299213" header="0.31496062992125984" footer="0.31496062992125984"/>
  <pageSetup scale="63" fitToHeight="0" orientation="landscape" r:id="rId1"/>
  <headerFooter>
    <oddHeader>&amp;C&amp;"-,Negrita"DEPARTAMENTO AEROPORTUARIO  
  Año 2022
Ejecución de Gastos y Aplicaciones Financieras
Valores en RD$&amp;R&amp;G</oddHeader>
    <oddFooter>&amp;R&amp;9Pág. &amp;P de &amp;N</oddFooter>
  </headerFooter>
  <rowBreaks count="2" manualBreakCount="2">
    <brk id="64" max="2" man="1"/>
    <brk id="96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V96"/>
  <sheetViews>
    <sheetView showGridLines="0" tabSelected="1" topLeftCell="A75" zoomScale="80" zoomScaleNormal="80" zoomScaleSheetLayoutView="85" workbookViewId="0">
      <selection activeCell="A83" sqref="A83"/>
    </sheetView>
  </sheetViews>
  <sheetFormatPr baseColWidth="10" defaultColWidth="9.140625" defaultRowHeight="15" x14ac:dyDescent="0.25"/>
  <cols>
    <col min="1" max="1" width="35.42578125" style="21" customWidth="1"/>
    <col min="2" max="2" width="3.7109375" style="21" customWidth="1"/>
    <col min="3" max="3" width="5.42578125" style="21" customWidth="1"/>
    <col min="4" max="4" width="18.42578125" style="21" customWidth="1"/>
    <col min="5" max="6" width="22.85546875" style="31" customWidth="1"/>
    <col min="7" max="7" width="21.5703125" style="21" customWidth="1"/>
    <col min="8" max="8" width="16.5703125" style="21" customWidth="1"/>
    <col min="9" max="9" width="18.7109375" style="21" customWidth="1"/>
    <col min="10" max="10" width="17.7109375" style="21" customWidth="1"/>
    <col min="11" max="15" width="15" style="21" bestFit="1" customWidth="1"/>
    <col min="16" max="16" width="15.28515625" style="21" customWidth="1"/>
    <col min="17" max="17" width="15" style="21" bestFit="1" customWidth="1"/>
    <col min="18" max="18" width="14.5703125" style="21" customWidth="1"/>
    <col min="19" max="19" width="15.7109375" style="21" customWidth="1"/>
    <col min="20" max="21" width="9.140625" style="21"/>
    <col min="22" max="29" width="6" style="21" bestFit="1" customWidth="1"/>
    <col min="30" max="31" width="7" style="21" bestFit="1" customWidth="1"/>
    <col min="32" max="16384" width="9.140625" style="21"/>
  </cols>
  <sheetData>
    <row r="2" spans="1:19" s="31" customFormat="1" ht="31.5" x14ac:dyDescent="0.25">
      <c r="A2" s="18" t="s">
        <v>0</v>
      </c>
      <c r="B2" s="18"/>
      <c r="C2" s="18"/>
      <c r="D2" s="18" t="s">
        <v>36</v>
      </c>
      <c r="E2" s="18" t="s">
        <v>36</v>
      </c>
      <c r="F2" s="18" t="s">
        <v>116</v>
      </c>
      <c r="G2" s="18" t="s">
        <v>110</v>
      </c>
      <c r="H2" s="18" t="s">
        <v>81</v>
      </c>
      <c r="I2" s="18" t="s">
        <v>82</v>
      </c>
      <c r="J2" s="18" t="s">
        <v>83</v>
      </c>
      <c r="K2" s="18" t="s">
        <v>84</v>
      </c>
      <c r="L2" s="18" t="s">
        <v>85</v>
      </c>
      <c r="M2" s="18" t="s">
        <v>86</v>
      </c>
      <c r="N2" s="18" t="s">
        <v>87</v>
      </c>
      <c r="O2" s="18" t="s">
        <v>88</v>
      </c>
      <c r="P2" s="18" t="s">
        <v>89</v>
      </c>
      <c r="Q2" s="18" t="s">
        <v>90</v>
      </c>
      <c r="R2" s="18" t="s">
        <v>91</v>
      </c>
      <c r="S2" s="18" t="s">
        <v>92</v>
      </c>
    </row>
    <row r="3" spans="1:19" x14ac:dyDescent="0.25">
      <c r="A3" s="13" t="s">
        <v>1</v>
      </c>
      <c r="B3" s="13"/>
      <c r="C3" s="13"/>
      <c r="D3" s="13">
        <f t="shared" ref="D3" si="0">+D4+D10+D20+D30+D38+D46+D56</f>
        <v>1780799783</v>
      </c>
      <c r="E3" s="13">
        <f t="shared" ref="E3" si="1">+E4+E10+E20+E30+E38+E46+E56</f>
        <v>0</v>
      </c>
      <c r="F3" s="13">
        <f t="shared" ref="F3" si="2">+F4+F10+F20+F30+F38+F46+F56</f>
        <v>1780799783</v>
      </c>
      <c r="G3" s="13">
        <f t="shared" ref="G3:G45" si="3">SUM(H3:S3)</f>
        <v>46948745.269999996</v>
      </c>
      <c r="H3" s="13">
        <f>+H4+H10+H20+H30+H38+H46+H56</f>
        <v>46948745.269999996</v>
      </c>
      <c r="I3" s="13">
        <f t="shared" ref="I3:S3" si="4">+I4+I10+I20+I30+I38+I46+I56+I60+I63</f>
        <v>0</v>
      </c>
      <c r="J3" s="13">
        <f t="shared" si="4"/>
        <v>0</v>
      </c>
      <c r="K3" s="13">
        <f t="shared" si="4"/>
        <v>0</v>
      </c>
      <c r="L3" s="13">
        <f t="shared" si="4"/>
        <v>0</v>
      </c>
      <c r="M3" s="13">
        <f t="shared" si="4"/>
        <v>0</v>
      </c>
      <c r="N3" s="13">
        <f t="shared" si="4"/>
        <v>0</v>
      </c>
      <c r="O3" s="13">
        <f t="shared" si="4"/>
        <v>0</v>
      </c>
      <c r="P3" s="13">
        <f t="shared" si="4"/>
        <v>0</v>
      </c>
      <c r="Q3" s="13">
        <f t="shared" si="4"/>
        <v>0</v>
      </c>
      <c r="R3" s="13">
        <f t="shared" si="4"/>
        <v>0</v>
      </c>
      <c r="S3" s="13">
        <f t="shared" si="4"/>
        <v>0</v>
      </c>
    </row>
    <row r="4" spans="1:19" ht="30" x14ac:dyDescent="0.25">
      <c r="A4" s="33" t="s">
        <v>2</v>
      </c>
      <c r="B4" s="33"/>
      <c r="C4" s="33"/>
      <c r="D4" s="30">
        <f>SUM(D5:D9)</f>
        <v>559715403</v>
      </c>
      <c r="E4" s="14">
        <f>SUM(E5:E9)</f>
        <v>0</v>
      </c>
      <c r="F4" s="14">
        <f>SUM(F5:F9)</f>
        <v>559715403</v>
      </c>
      <c r="G4" s="23">
        <f>SUM(H4:S4)</f>
        <v>40121406.909999996</v>
      </c>
      <c r="H4" s="14">
        <f>SUM(H5:H9)</f>
        <v>40121406.909999996</v>
      </c>
      <c r="I4" s="14">
        <f t="shared" ref="I4:J4" si="5">SUM(I5:I9)</f>
        <v>0</v>
      </c>
      <c r="J4" s="14">
        <f t="shared" si="5"/>
        <v>0</v>
      </c>
      <c r="K4" s="14">
        <f>SUM(K5:K9)</f>
        <v>0</v>
      </c>
      <c r="L4" s="14">
        <f t="shared" ref="L4:S4" si="6">SUM(L5:L9)</f>
        <v>0</v>
      </c>
      <c r="M4" s="14">
        <f>SUM(M5:M9)</f>
        <v>0</v>
      </c>
      <c r="N4" s="14">
        <f t="shared" si="6"/>
        <v>0</v>
      </c>
      <c r="O4" s="14">
        <f t="shared" si="6"/>
        <v>0</v>
      </c>
      <c r="P4" s="14">
        <f t="shared" si="6"/>
        <v>0</v>
      </c>
      <c r="Q4" s="14">
        <f t="shared" si="6"/>
        <v>0</v>
      </c>
      <c r="R4" s="14">
        <f t="shared" si="6"/>
        <v>0</v>
      </c>
      <c r="S4" s="14">
        <f t="shared" si="6"/>
        <v>0</v>
      </c>
    </row>
    <row r="5" spans="1:19" x14ac:dyDescent="0.25">
      <c r="A5" s="34" t="s">
        <v>3</v>
      </c>
      <c r="B5" s="34"/>
      <c r="C5" s="34"/>
      <c r="D5" s="17">
        <v>390350708</v>
      </c>
      <c r="E5" s="17"/>
      <c r="F5" s="17">
        <v>390350708</v>
      </c>
      <c r="G5" s="24">
        <f t="shared" si="3"/>
        <v>29968785.940000001</v>
      </c>
      <c r="H5" s="17">
        <v>29968785.940000001</v>
      </c>
    </row>
    <row r="6" spans="1:19" x14ac:dyDescent="0.25">
      <c r="A6" s="34" t="s">
        <v>4</v>
      </c>
      <c r="B6" s="34"/>
      <c r="C6" s="34"/>
      <c r="D6" s="17">
        <v>47660600</v>
      </c>
      <c r="E6" s="17"/>
      <c r="F6" s="17">
        <v>47660600</v>
      </c>
      <c r="G6" s="21">
        <f t="shared" si="3"/>
        <v>3626950</v>
      </c>
      <c r="H6" s="17">
        <v>3626950</v>
      </c>
    </row>
    <row r="7" spans="1:19" ht="30" x14ac:dyDescent="0.25">
      <c r="A7" s="34" t="s">
        <v>39</v>
      </c>
      <c r="B7" s="34"/>
      <c r="C7" s="34"/>
      <c r="D7" s="17">
        <v>14500000</v>
      </c>
      <c r="E7" s="17"/>
      <c r="F7" s="17">
        <v>14500000</v>
      </c>
      <c r="G7" s="21">
        <f t="shared" si="3"/>
        <v>0</v>
      </c>
      <c r="H7" s="17">
        <v>0</v>
      </c>
    </row>
    <row r="8" spans="1:19" ht="30" x14ac:dyDescent="0.25">
      <c r="A8" s="34" t="s">
        <v>5</v>
      </c>
      <c r="B8" s="34"/>
      <c r="C8" s="34"/>
      <c r="D8" s="17">
        <v>59924089</v>
      </c>
      <c r="E8" s="17"/>
      <c r="F8" s="17">
        <v>59924089</v>
      </c>
      <c r="G8" s="21">
        <f t="shared" si="3"/>
        <v>2485322.2799999998</v>
      </c>
      <c r="H8" s="17">
        <v>2485322.2799999998</v>
      </c>
    </row>
    <row r="9" spans="1:19" ht="30" x14ac:dyDescent="0.25">
      <c r="A9" s="34" t="s">
        <v>6</v>
      </c>
      <c r="B9" s="34"/>
      <c r="C9" s="34"/>
      <c r="D9" s="17">
        <v>47280006</v>
      </c>
      <c r="E9" s="17"/>
      <c r="F9" s="17">
        <v>47280006</v>
      </c>
      <c r="G9" s="21">
        <f t="shared" si="3"/>
        <v>4040348.6900000004</v>
      </c>
      <c r="H9" s="17">
        <v>4040348.6900000004</v>
      </c>
    </row>
    <row r="10" spans="1:19" x14ac:dyDescent="0.25">
      <c r="A10" s="33" t="s">
        <v>7</v>
      </c>
      <c r="B10" s="33"/>
      <c r="C10" s="33"/>
      <c r="D10" s="30">
        <f>SUM(D11:D19)</f>
        <v>267772498</v>
      </c>
      <c r="E10" s="30">
        <f>SUM(E11:E19)</f>
        <v>0</v>
      </c>
      <c r="F10" s="30">
        <f>SUM(F11:F19)</f>
        <v>267772498</v>
      </c>
      <c r="G10" s="23">
        <f>SUM(H10:S10)</f>
        <v>3245512.3</v>
      </c>
      <c r="H10" s="14">
        <f t="shared" ref="H10:M10" si="7">SUM(H11:H19)</f>
        <v>3245512.3</v>
      </c>
      <c r="I10" s="14">
        <f t="shared" si="7"/>
        <v>0</v>
      </c>
      <c r="J10" s="14">
        <f t="shared" si="7"/>
        <v>0</v>
      </c>
      <c r="K10" s="14">
        <f>SUM(K11:K19)</f>
        <v>0</v>
      </c>
      <c r="L10" s="14">
        <f t="shared" si="7"/>
        <v>0</v>
      </c>
      <c r="M10" s="14">
        <f t="shared" si="7"/>
        <v>0</v>
      </c>
      <c r="N10" s="14">
        <f t="shared" ref="N10:S10" si="8">SUM(N11:N19)</f>
        <v>0</v>
      </c>
      <c r="O10" s="14">
        <f t="shared" si="8"/>
        <v>0</v>
      </c>
      <c r="P10" s="14">
        <f t="shared" si="8"/>
        <v>0</v>
      </c>
      <c r="Q10" s="14">
        <f t="shared" si="8"/>
        <v>0</v>
      </c>
      <c r="R10" s="14">
        <f t="shared" si="8"/>
        <v>0</v>
      </c>
      <c r="S10" s="14">
        <f t="shared" si="8"/>
        <v>0</v>
      </c>
    </row>
    <row r="11" spans="1:19" x14ac:dyDescent="0.25">
      <c r="A11" s="34" t="s">
        <v>8</v>
      </c>
      <c r="B11" s="34"/>
      <c r="C11" s="34"/>
      <c r="D11" s="17">
        <v>7555000</v>
      </c>
      <c r="E11" s="17"/>
      <c r="F11" s="17">
        <v>7555000</v>
      </c>
      <c r="G11" s="21">
        <f t="shared" si="3"/>
        <v>520444.87</v>
      </c>
      <c r="H11" s="17">
        <v>520444.87</v>
      </c>
    </row>
    <row r="12" spans="1:19" ht="30" x14ac:dyDescent="0.25">
      <c r="A12" s="34" t="s">
        <v>9</v>
      </c>
      <c r="B12" s="34"/>
      <c r="C12" s="34"/>
      <c r="D12" s="17">
        <v>9000000</v>
      </c>
      <c r="E12" s="17"/>
      <c r="F12" s="17">
        <v>9000000</v>
      </c>
      <c r="G12" s="21">
        <f t="shared" si="3"/>
        <v>275070</v>
      </c>
      <c r="H12" s="17">
        <v>275070</v>
      </c>
    </row>
    <row r="13" spans="1:19" x14ac:dyDescent="0.25">
      <c r="A13" s="34" t="s">
        <v>10</v>
      </c>
      <c r="B13" s="34"/>
      <c r="C13" s="34"/>
      <c r="D13" s="17">
        <v>13900000</v>
      </c>
      <c r="E13" s="17"/>
      <c r="F13" s="17">
        <v>13900000</v>
      </c>
      <c r="G13" s="24">
        <f t="shared" si="3"/>
        <v>216858.33</v>
      </c>
      <c r="H13" s="17">
        <v>216858.33</v>
      </c>
    </row>
    <row r="14" spans="1:19" ht="18" customHeight="1" x14ac:dyDescent="0.25">
      <c r="A14" s="34" t="s">
        <v>11</v>
      </c>
      <c r="B14" s="34"/>
      <c r="C14" s="34"/>
      <c r="D14" s="17">
        <v>5908000</v>
      </c>
      <c r="E14" s="17"/>
      <c r="F14" s="17">
        <v>5908000</v>
      </c>
      <c r="G14" s="21">
        <f t="shared" si="3"/>
        <v>102334.92</v>
      </c>
      <c r="H14" s="17">
        <v>102334.92</v>
      </c>
    </row>
    <row r="15" spans="1:19" x14ac:dyDescent="0.25">
      <c r="A15" s="34" t="s">
        <v>12</v>
      </c>
      <c r="B15" s="34"/>
      <c r="C15" s="34"/>
      <c r="D15" s="17">
        <v>1950500</v>
      </c>
      <c r="E15" s="17"/>
      <c r="F15" s="17">
        <v>1950500</v>
      </c>
      <c r="G15" s="21">
        <f t="shared" si="3"/>
        <v>0</v>
      </c>
      <c r="H15" s="17">
        <v>0</v>
      </c>
    </row>
    <row r="16" spans="1:19" x14ac:dyDescent="0.25">
      <c r="A16" s="34" t="s">
        <v>13</v>
      </c>
      <c r="B16" s="34"/>
      <c r="C16" s="34"/>
      <c r="D16" s="17">
        <v>16048000</v>
      </c>
      <c r="E16" s="17"/>
      <c r="F16" s="17">
        <v>16048000</v>
      </c>
      <c r="G16" s="21">
        <f t="shared" si="3"/>
        <v>982418.30999999994</v>
      </c>
      <c r="H16" s="17">
        <v>982418.30999999994</v>
      </c>
    </row>
    <row r="17" spans="1:22" ht="45" x14ac:dyDescent="0.25">
      <c r="A17" s="34" t="s">
        <v>14</v>
      </c>
      <c r="B17" s="34"/>
      <c r="C17" s="34"/>
      <c r="D17" s="17">
        <v>112170000</v>
      </c>
      <c r="F17" s="31">
        <v>87670000</v>
      </c>
      <c r="G17" s="21">
        <f t="shared" si="3"/>
        <v>154937.45000000001</v>
      </c>
      <c r="H17" s="17">
        <v>154937.45000000001</v>
      </c>
    </row>
    <row r="18" spans="1:22" ht="45" x14ac:dyDescent="0.25">
      <c r="A18" s="34" t="s">
        <v>15</v>
      </c>
      <c r="B18" s="34"/>
      <c r="C18" s="34"/>
      <c r="D18" s="17">
        <v>96654998</v>
      </c>
      <c r="F18" s="31">
        <v>121154998</v>
      </c>
      <c r="G18" s="21">
        <f t="shared" si="3"/>
        <v>993448.41999999993</v>
      </c>
      <c r="H18" s="17">
        <v>993448.41999999993</v>
      </c>
    </row>
    <row r="19" spans="1:22" ht="30" x14ac:dyDescent="0.25">
      <c r="A19" s="34" t="s">
        <v>40</v>
      </c>
      <c r="B19" s="34"/>
      <c r="C19" s="34"/>
      <c r="D19" s="17">
        <v>4586000</v>
      </c>
      <c r="F19" s="31">
        <f>+D19</f>
        <v>4586000</v>
      </c>
      <c r="G19" s="24">
        <f t="shared" si="3"/>
        <v>0</v>
      </c>
      <c r="H19" s="25"/>
      <c r="I19" s="25"/>
      <c r="J19" s="25"/>
      <c r="K19" s="25"/>
      <c r="L19" s="25"/>
      <c r="M19" s="25"/>
    </row>
    <row r="20" spans="1:22" x14ac:dyDescent="0.25">
      <c r="A20" s="33" t="s">
        <v>16</v>
      </c>
      <c r="B20" s="33"/>
      <c r="C20" s="33"/>
      <c r="D20" s="30">
        <f>SUM(D21:D29)</f>
        <v>31293330</v>
      </c>
      <c r="E20" s="30">
        <f>SUM(E21:E29)</f>
        <v>0</v>
      </c>
      <c r="F20" s="30">
        <f>SUM(F21:F29)</f>
        <v>31293330</v>
      </c>
      <c r="G20" s="23">
        <f>SUM(H20:S20)</f>
        <v>1415776.3800000004</v>
      </c>
      <c r="H20" s="14">
        <f>SUM(H21:H29)</f>
        <v>1415776.3800000004</v>
      </c>
      <c r="I20" s="14">
        <f t="shared" ref="I20:J20" si="9">SUM(I21:I29)</f>
        <v>0</v>
      </c>
      <c r="J20" s="14">
        <f t="shared" si="9"/>
        <v>0</v>
      </c>
      <c r="K20" s="14">
        <f>SUM(K21:K29)</f>
        <v>0</v>
      </c>
      <c r="L20" s="14">
        <f t="shared" ref="L20:S20" si="10">SUM(L21:L29)</f>
        <v>0</v>
      </c>
      <c r="M20" s="14">
        <f t="shared" si="10"/>
        <v>0</v>
      </c>
      <c r="N20" s="14">
        <f t="shared" si="10"/>
        <v>0</v>
      </c>
      <c r="O20" s="14">
        <f t="shared" si="10"/>
        <v>0</v>
      </c>
      <c r="P20" s="14">
        <f>SUM(P21:P29)</f>
        <v>0</v>
      </c>
      <c r="Q20" s="14">
        <f t="shared" si="10"/>
        <v>0</v>
      </c>
      <c r="R20" s="14">
        <f t="shared" si="10"/>
        <v>0</v>
      </c>
      <c r="S20" s="14">
        <f t="shared" si="10"/>
        <v>0</v>
      </c>
      <c r="T20" s="14"/>
      <c r="U20" s="14"/>
      <c r="V20" s="14"/>
    </row>
    <row r="21" spans="1:22" ht="30" x14ac:dyDescent="0.25">
      <c r="A21" s="34" t="s">
        <v>17</v>
      </c>
      <c r="B21" s="34"/>
      <c r="C21" s="34"/>
      <c r="D21" s="17">
        <v>2100000</v>
      </c>
      <c r="F21" s="31">
        <v>1900000</v>
      </c>
      <c r="G21" s="21">
        <f t="shared" si="3"/>
        <v>322685.36</v>
      </c>
      <c r="H21" s="17">
        <v>322685.36</v>
      </c>
    </row>
    <row r="22" spans="1:22" x14ac:dyDescent="0.25">
      <c r="A22" s="34" t="s">
        <v>18</v>
      </c>
      <c r="B22" s="34"/>
      <c r="C22" s="34"/>
      <c r="D22" s="17">
        <v>3596606</v>
      </c>
      <c r="F22" s="31">
        <f>+D22</f>
        <v>3596606</v>
      </c>
      <c r="G22" s="21">
        <f t="shared" si="3"/>
        <v>0</v>
      </c>
      <c r="H22" s="17"/>
    </row>
    <row r="23" spans="1:22" ht="30" x14ac:dyDescent="0.25">
      <c r="A23" s="34" t="s">
        <v>19</v>
      </c>
      <c r="B23" s="34"/>
      <c r="C23" s="34"/>
      <c r="D23" s="17">
        <v>1297660</v>
      </c>
      <c r="F23" s="31">
        <v>1197660</v>
      </c>
      <c r="G23" s="21">
        <f t="shared" si="3"/>
        <v>70335.72</v>
      </c>
      <c r="H23" s="17">
        <v>70335.72</v>
      </c>
    </row>
    <row r="24" spans="1:22" x14ac:dyDescent="0.25">
      <c r="A24" s="34" t="s">
        <v>20</v>
      </c>
      <c r="B24" s="34"/>
      <c r="C24" s="34"/>
      <c r="D24" s="17">
        <v>350000</v>
      </c>
      <c r="F24" s="31">
        <v>350000</v>
      </c>
      <c r="G24" s="24">
        <f t="shared" si="3"/>
        <v>0</v>
      </c>
      <c r="H24" s="17"/>
    </row>
    <row r="25" spans="1:22" ht="30" x14ac:dyDescent="0.25">
      <c r="A25" s="34" t="s">
        <v>21</v>
      </c>
      <c r="B25" s="34"/>
      <c r="C25" s="34"/>
      <c r="D25" s="17">
        <v>500000</v>
      </c>
      <c r="F25" s="31">
        <v>500000</v>
      </c>
      <c r="G25" s="21">
        <f t="shared" si="3"/>
        <v>42400</v>
      </c>
      <c r="H25" s="17">
        <v>42400</v>
      </c>
    </row>
    <row r="26" spans="1:22" ht="30" x14ac:dyDescent="0.25">
      <c r="A26" s="34" t="s">
        <v>22</v>
      </c>
      <c r="B26" s="34"/>
      <c r="C26" s="34"/>
      <c r="D26" s="17">
        <v>2030082</v>
      </c>
      <c r="F26" s="31">
        <v>2030082</v>
      </c>
      <c r="G26" s="21">
        <f t="shared" si="3"/>
        <v>0</v>
      </c>
      <c r="H26" s="17"/>
    </row>
    <row r="27" spans="1:22" ht="30" x14ac:dyDescent="0.25">
      <c r="A27" s="34" t="s">
        <v>23</v>
      </c>
      <c r="B27" s="34"/>
      <c r="C27" s="34"/>
      <c r="D27" s="17">
        <v>14320160</v>
      </c>
      <c r="F27" s="31">
        <v>14320160</v>
      </c>
      <c r="G27" s="21">
        <f t="shared" si="3"/>
        <v>663534.10000000009</v>
      </c>
      <c r="H27" s="17">
        <v>663534.10000000009</v>
      </c>
    </row>
    <row r="28" spans="1:22" ht="45" x14ac:dyDescent="0.25">
      <c r="A28" s="34" t="s">
        <v>41</v>
      </c>
      <c r="B28" s="34"/>
      <c r="C28" s="34"/>
      <c r="D28" s="17">
        <v>0</v>
      </c>
      <c r="G28" s="21">
        <f t="shared" si="3"/>
        <v>0</v>
      </c>
      <c r="H28" s="17"/>
    </row>
    <row r="29" spans="1:22" x14ac:dyDescent="0.25">
      <c r="A29" s="34" t="s">
        <v>24</v>
      </c>
      <c r="B29" s="34"/>
      <c r="C29" s="34"/>
      <c r="D29" s="17">
        <v>7098822</v>
      </c>
      <c r="F29" s="31">
        <v>7398822</v>
      </c>
      <c r="G29" s="21">
        <f t="shared" si="3"/>
        <v>316821.20000000007</v>
      </c>
      <c r="H29" s="17">
        <v>316821.20000000007</v>
      </c>
    </row>
    <row r="30" spans="1:22" x14ac:dyDescent="0.25">
      <c r="A30" s="33" t="s">
        <v>25</v>
      </c>
      <c r="B30" s="33"/>
      <c r="C30" s="33"/>
      <c r="D30" s="30">
        <f>SUM(D31:D37)</f>
        <v>18085000</v>
      </c>
      <c r="E30" s="30">
        <f>SUM(E31:E37)</f>
        <v>0</v>
      </c>
      <c r="F30" s="30">
        <f>SUM(F31:F37)</f>
        <v>18085000</v>
      </c>
      <c r="G30" s="23">
        <f>SUM(H30:S30)</f>
        <v>849333.28999999992</v>
      </c>
      <c r="H30" s="14">
        <f>SUM(H31:H37)</f>
        <v>849333.28999999992</v>
      </c>
      <c r="I30" s="14">
        <f t="shared" ref="I30:J30" si="11">SUM(I31:I37)</f>
        <v>0</v>
      </c>
      <c r="J30" s="14">
        <f t="shared" si="11"/>
        <v>0</v>
      </c>
      <c r="K30" s="14">
        <f>SUM(K31:K37)</f>
        <v>0</v>
      </c>
      <c r="L30" s="14">
        <f t="shared" ref="L30:S30" si="12">SUM(L31:L37)</f>
        <v>0</v>
      </c>
      <c r="M30" s="14">
        <f t="shared" si="12"/>
        <v>0</v>
      </c>
      <c r="N30" s="14">
        <f t="shared" si="12"/>
        <v>0</v>
      </c>
      <c r="O30" s="14">
        <f t="shared" si="12"/>
        <v>0</v>
      </c>
      <c r="P30" s="14">
        <f t="shared" si="12"/>
        <v>0</v>
      </c>
      <c r="Q30" s="14">
        <f t="shared" si="12"/>
        <v>0</v>
      </c>
      <c r="R30" s="14">
        <f t="shared" si="12"/>
        <v>0</v>
      </c>
      <c r="S30" s="14">
        <f t="shared" si="12"/>
        <v>0</v>
      </c>
    </row>
    <row r="31" spans="1:22" ht="30" x14ac:dyDescent="0.25">
      <c r="A31" s="34" t="s">
        <v>26</v>
      </c>
      <c r="B31" s="34"/>
      <c r="C31" s="34"/>
      <c r="D31" s="17">
        <v>18085000</v>
      </c>
      <c r="F31" s="31">
        <f>+D31</f>
        <v>18085000</v>
      </c>
      <c r="G31" s="21">
        <f t="shared" si="3"/>
        <v>849333.28999999992</v>
      </c>
      <c r="H31" s="17">
        <v>849333.28999999992</v>
      </c>
    </row>
    <row r="32" spans="1:22" ht="30" x14ac:dyDescent="0.25">
      <c r="A32" s="34" t="s">
        <v>42</v>
      </c>
      <c r="B32" s="34"/>
      <c r="C32" s="34"/>
      <c r="D32" s="17"/>
      <c r="G32" s="21">
        <f t="shared" si="3"/>
        <v>0</v>
      </c>
      <c r="H32" s="17"/>
      <c r="J32" s="21">
        <v>0</v>
      </c>
      <c r="K32" s="21">
        <v>0</v>
      </c>
    </row>
    <row r="33" spans="1:19" ht="30" x14ac:dyDescent="0.25">
      <c r="A33" s="34" t="s">
        <v>43</v>
      </c>
      <c r="B33" s="34"/>
      <c r="C33" s="34"/>
      <c r="D33" s="17"/>
      <c r="G33" s="21">
        <f t="shared" si="3"/>
        <v>0</v>
      </c>
      <c r="H33" s="17"/>
      <c r="J33" s="21">
        <v>0</v>
      </c>
      <c r="K33" s="21">
        <v>0</v>
      </c>
    </row>
    <row r="34" spans="1:19" ht="45" x14ac:dyDescent="0.25">
      <c r="A34" s="34" t="s">
        <v>44</v>
      </c>
      <c r="B34" s="34"/>
      <c r="C34" s="34"/>
      <c r="D34" s="17"/>
      <c r="G34" s="21">
        <f t="shared" si="3"/>
        <v>0</v>
      </c>
      <c r="H34" s="17"/>
      <c r="J34" s="21">
        <v>0</v>
      </c>
      <c r="K34" s="21">
        <v>0</v>
      </c>
    </row>
    <row r="35" spans="1:19" ht="45" x14ac:dyDescent="0.25">
      <c r="A35" s="34" t="s">
        <v>45</v>
      </c>
      <c r="B35" s="34"/>
      <c r="C35" s="34"/>
      <c r="D35" s="17"/>
      <c r="G35" s="21">
        <f t="shared" si="3"/>
        <v>0</v>
      </c>
      <c r="H35" s="17"/>
      <c r="K35" s="21">
        <v>0</v>
      </c>
    </row>
    <row r="36" spans="1:19" ht="30" x14ac:dyDescent="0.25">
      <c r="A36" s="34" t="s">
        <v>27</v>
      </c>
      <c r="B36" s="34"/>
      <c r="C36" s="34"/>
      <c r="D36" s="17"/>
      <c r="G36" s="21">
        <f t="shared" si="3"/>
        <v>0</v>
      </c>
      <c r="H36" s="17"/>
      <c r="K36" s="21">
        <v>0</v>
      </c>
    </row>
    <row r="37" spans="1:19" ht="30" x14ac:dyDescent="0.25">
      <c r="A37" s="34" t="s">
        <v>46</v>
      </c>
      <c r="B37" s="34"/>
      <c r="C37" s="34"/>
      <c r="D37" s="17"/>
      <c r="G37" s="21">
        <f t="shared" si="3"/>
        <v>0</v>
      </c>
      <c r="H37" s="17"/>
      <c r="K37" s="21">
        <v>0</v>
      </c>
    </row>
    <row r="38" spans="1:19" x14ac:dyDescent="0.25">
      <c r="A38" s="33" t="s">
        <v>47</v>
      </c>
      <c r="B38" s="33"/>
      <c r="C38" s="33"/>
      <c r="D38" s="14">
        <v>0</v>
      </c>
      <c r="E38" s="30">
        <v>0</v>
      </c>
      <c r="F38" s="30"/>
      <c r="G38" s="23">
        <f t="shared" si="3"/>
        <v>0</v>
      </c>
      <c r="H38" s="14">
        <f>SUM(H39:H45)</f>
        <v>0</v>
      </c>
      <c r="I38" s="14">
        <v>0</v>
      </c>
      <c r="J38" s="14">
        <v>0</v>
      </c>
      <c r="K38" s="14">
        <v>0</v>
      </c>
      <c r="L38" s="14">
        <f t="shared" ref="L38:S38" si="13">SUM(L39:L45)</f>
        <v>0</v>
      </c>
      <c r="M38" s="14">
        <f t="shared" si="13"/>
        <v>0</v>
      </c>
      <c r="N38" s="14">
        <f t="shared" si="13"/>
        <v>0</v>
      </c>
      <c r="O38" s="14">
        <f t="shared" si="13"/>
        <v>0</v>
      </c>
      <c r="P38" s="14">
        <f t="shared" si="13"/>
        <v>0</v>
      </c>
      <c r="Q38" s="14">
        <f t="shared" si="13"/>
        <v>0</v>
      </c>
      <c r="R38" s="14">
        <f t="shared" si="13"/>
        <v>0</v>
      </c>
      <c r="S38" s="14">
        <f t="shared" si="13"/>
        <v>0</v>
      </c>
    </row>
    <row r="39" spans="1:19" ht="30" x14ac:dyDescent="0.25">
      <c r="A39" s="34" t="s">
        <v>48</v>
      </c>
      <c r="B39" s="34"/>
      <c r="C39" s="34"/>
      <c r="D39" s="17"/>
      <c r="G39" s="21">
        <f t="shared" si="3"/>
        <v>0</v>
      </c>
      <c r="H39" s="17"/>
      <c r="K39" s="21">
        <v>0</v>
      </c>
    </row>
    <row r="40" spans="1:19" ht="30" x14ac:dyDescent="0.25">
      <c r="A40" s="34" t="s">
        <v>49</v>
      </c>
      <c r="B40" s="34"/>
      <c r="C40" s="34"/>
      <c r="D40" s="17">
        <v>0</v>
      </c>
      <c r="E40" s="31">
        <v>0</v>
      </c>
      <c r="G40" s="21">
        <f t="shared" si="3"/>
        <v>0</v>
      </c>
      <c r="H40" s="17"/>
      <c r="K40" s="21">
        <v>0</v>
      </c>
    </row>
    <row r="41" spans="1:19" ht="30" x14ac:dyDescent="0.25">
      <c r="A41" s="34" t="s">
        <v>50</v>
      </c>
      <c r="B41" s="34"/>
      <c r="C41" s="34"/>
      <c r="D41" s="17"/>
      <c r="G41" s="21">
        <f t="shared" si="3"/>
        <v>0</v>
      </c>
      <c r="H41" s="17"/>
      <c r="K41" s="21">
        <v>0</v>
      </c>
    </row>
    <row r="42" spans="1:19" ht="45" x14ac:dyDescent="0.25">
      <c r="A42" s="34" t="s">
        <v>51</v>
      </c>
      <c r="B42" s="34"/>
      <c r="C42" s="34"/>
      <c r="D42" s="17"/>
      <c r="G42" s="21">
        <f t="shared" si="3"/>
        <v>0</v>
      </c>
      <c r="H42" s="17"/>
      <c r="K42" s="21">
        <v>0</v>
      </c>
    </row>
    <row r="43" spans="1:19" ht="45" x14ac:dyDescent="0.25">
      <c r="A43" s="34" t="s">
        <v>52</v>
      </c>
      <c r="B43" s="34"/>
      <c r="C43" s="34"/>
      <c r="D43" s="17"/>
      <c r="G43" s="21">
        <f t="shared" si="3"/>
        <v>0</v>
      </c>
      <c r="H43" s="17"/>
      <c r="K43" s="21">
        <v>0</v>
      </c>
    </row>
    <row r="44" spans="1:19" ht="30" x14ac:dyDescent="0.25">
      <c r="A44" s="34" t="s">
        <v>53</v>
      </c>
      <c r="B44" s="34"/>
      <c r="C44" s="34"/>
      <c r="D44" s="17"/>
      <c r="G44" s="21">
        <f t="shared" si="3"/>
        <v>0</v>
      </c>
      <c r="H44" s="17"/>
      <c r="K44" s="21">
        <v>0</v>
      </c>
    </row>
    <row r="45" spans="1:19" ht="30" x14ac:dyDescent="0.25">
      <c r="A45" s="34" t="s">
        <v>54</v>
      </c>
      <c r="B45" s="34"/>
      <c r="C45" s="34"/>
      <c r="D45" s="17"/>
      <c r="G45" s="21">
        <f t="shared" si="3"/>
        <v>0</v>
      </c>
      <c r="H45" s="17"/>
      <c r="K45" s="21">
        <v>0</v>
      </c>
    </row>
    <row r="46" spans="1:19" ht="30" x14ac:dyDescent="0.25">
      <c r="A46" s="33" t="s">
        <v>28</v>
      </c>
      <c r="B46" s="33"/>
      <c r="C46" s="33"/>
      <c r="D46" s="30">
        <f>SUM(D47:D55)</f>
        <v>309762040</v>
      </c>
      <c r="E46" s="30">
        <f>SUM(E47:E55)</f>
        <v>0</v>
      </c>
      <c r="F46" s="30">
        <f>SUM(F47:F55)</f>
        <v>309762040</v>
      </c>
      <c r="G46" s="23">
        <f>SUM(H46:S46)</f>
        <v>962999.99</v>
      </c>
      <c r="H46" s="14">
        <f>SUM(H47:H55)</f>
        <v>962999.99</v>
      </c>
      <c r="I46" s="14">
        <f t="shared" ref="I46:J46" si="14">SUM(I47:I55)</f>
        <v>0</v>
      </c>
      <c r="J46" s="14">
        <f t="shared" si="14"/>
        <v>0</v>
      </c>
      <c r="K46" s="14">
        <f>SUM(K47:K55)</f>
        <v>0</v>
      </c>
      <c r="L46" s="14">
        <f t="shared" ref="L46:S46" si="15">SUM(L47:L55)</f>
        <v>0</v>
      </c>
      <c r="M46" s="14">
        <f t="shared" si="15"/>
        <v>0</v>
      </c>
      <c r="N46" s="14">
        <f t="shared" si="15"/>
        <v>0</v>
      </c>
      <c r="O46" s="14">
        <f t="shared" si="15"/>
        <v>0</v>
      </c>
      <c r="P46" s="14">
        <f t="shared" si="15"/>
        <v>0</v>
      </c>
      <c r="Q46" s="14">
        <f t="shared" si="15"/>
        <v>0</v>
      </c>
      <c r="R46" s="14">
        <f t="shared" si="15"/>
        <v>0</v>
      </c>
      <c r="S46" s="14">
        <f t="shared" si="15"/>
        <v>0</v>
      </c>
    </row>
    <row r="47" spans="1:19" x14ac:dyDescent="0.25">
      <c r="A47" s="34" t="s">
        <v>29</v>
      </c>
      <c r="B47" s="34"/>
      <c r="C47" s="34"/>
      <c r="D47" s="17">
        <v>15500000</v>
      </c>
      <c r="F47" s="31">
        <v>15500000</v>
      </c>
      <c r="G47" s="21">
        <f t="shared" ref="G47:G66" si="16">SUM(H47:S47)</f>
        <v>0</v>
      </c>
      <c r="H47" s="17"/>
    </row>
    <row r="48" spans="1:19" ht="30" x14ac:dyDescent="0.25">
      <c r="A48" s="34" t="s">
        <v>30</v>
      </c>
      <c r="B48" s="34"/>
      <c r="C48" s="34"/>
      <c r="D48" s="17">
        <v>0</v>
      </c>
      <c r="G48" s="21">
        <f t="shared" si="16"/>
        <v>0</v>
      </c>
      <c r="H48" s="17"/>
    </row>
    <row r="49" spans="1:19" ht="30" x14ac:dyDescent="0.25">
      <c r="A49" s="34" t="s">
        <v>31</v>
      </c>
      <c r="B49" s="34"/>
      <c r="C49" s="34"/>
      <c r="D49" s="17">
        <v>0</v>
      </c>
      <c r="G49" s="21">
        <f t="shared" si="16"/>
        <v>0</v>
      </c>
      <c r="H49" s="17"/>
      <c r="Q49" s="21">
        <f>+'[1]Plantilla Ejecución UAI'!N49</f>
        <v>0</v>
      </c>
    </row>
    <row r="50" spans="1:19" ht="30" x14ac:dyDescent="0.25">
      <c r="A50" s="34" t="s">
        <v>32</v>
      </c>
      <c r="B50" s="34"/>
      <c r="C50" s="34"/>
      <c r="D50" s="17">
        <v>41436000</v>
      </c>
      <c r="F50" s="31">
        <f>+D50</f>
        <v>41436000</v>
      </c>
      <c r="G50" s="21">
        <f t="shared" si="16"/>
        <v>0</v>
      </c>
      <c r="H50" s="17"/>
      <c r="Q50" s="21">
        <f>+'[1]Plantilla Ejecución UAI'!N50</f>
        <v>0</v>
      </c>
    </row>
    <row r="51" spans="1:19" ht="30" x14ac:dyDescent="0.25">
      <c r="A51" s="34" t="s">
        <v>33</v>
      </c>
      <c r="B51" s="34"/>
      <c r="C51" s="34"/>
      <c r="D51" s="17">
        <v>9682040</v>
      </c>
      <c r="F51" s="31">
        <f>+D51</f>
        <v>9682040</v>
      </c>
      <c r="G51" s="21">
        <f t="shared" si="16"/>
        <v>962999.99</v>
      </c>
      <c r="H51" s="17">
        <v>962999.99</v>
      </c>
      <c r="Q51" s="21">
        <f>+'[1]Plantilla Ejecución UAI'!N51</f>
        <v>0</v>
      </c>
    </row>
    <row r="52" spans="1:19" ht="30" x14ac:dyDescent="0.25">
      <c r="A52" s="34" t="s">
        <v>55</v>
      </c>
      <c r="B52" s="34"/>
      <c r="C52" s="34"/>
      <c r="D52" s="17">
        <v>11750000</v>
      </c>
      <c r="F52" s="31">
        <v>11700000</v>
      </c>
      <c r="G52" s="21">
        <f t="shared" si="16"/>
        <v>0</v>
      </c>
      <c r="H52" s="17"/>
      <c r="Q52" s="21">
        <f>+'[1]Plantilla Ejecución UAI'!N52</f>
        <v>0</v>
      </c>
    </row>
    <row r="53" spans="1:19" ht="30" x14ac:dyDescent="0.25">
      <c r="A53" s="34" t="s">
        <v>56</v>
      </c>
      <c r="B53" s="34"/>
      <c r="C53" s="34"/>
      <c r="D53" s="17">
        <v>0</v>
      </c>
      <c r="F53" s="31">
        <v>50000</v>
      </c>
      <c r="G53" s="21">
        <f t="shared" si="16"/>
        <v>0</v>
      </c>
      <c r="H53" s="17"/>
      <c r="Q53" s="21">
        <f>+'[1]Plantilla Ejecución UAI'!N53</f>
        <v>0</v>
      </c>
    </row>
    <row r="54" spans="1:19" x14ac:dyDescent="0.25">
      <c r="A54" s="34" t="s">
        <v>34</v>
      </c>
      <c r="B54" s="34"/>
      <c r="C54" s="34"/>
      <c r="D54" s="17">
        <v>71394000</v>
      </c>
      <c r="F54" s="31">
        <v>71394000</v>
      </c>
      <c r="G54" s="21">
        <f t="shared" si="16"/>
        <v>0</v>
      </c>
      <c r="H54" s="17"/>
      <c r="Q54" s="21">
        <f>+'[1]Plantilla Ejecución UAI'!N54</f>
        <v>0</v>
      </c>
    </row>
    <row r="55" spans="1:19" ht="45" x14ac:dyDescent="0.25">
      <c r="A55" s="34" t="s">
        <v>57</v>
      </c>
      <c r="B55" s="34"/>
      <c r="C55" s="34"/>
      <c r="D55" s="17">
        <v>160000000</v>
      </c>
      <c r="F55" s="31">
        <v>160000000</v>
      </c>
      <c r="G55" s="21">
        <f t="shared" si="16"/>
        <v>0</v>
      </c>
      <c r="H55" s="17"/>
      <c r="Q55" s="21">
        <f>+'[1]Plantilla Ejecución UAI'!N55</f>
        <v>0</v>
      </c>
    </row>
    <row r="56" spans="1:19" x14ac:dyDescent="0.25">
      <c r="A56" s="33" t="s">
        <v>58</v>
      </c>
      <c r="B56" s="33"/>
      <c r="C56" s="33"/>
      <c r="D56" s="30">
        <f>SUM(D57:D59)</f>
        <v>594171512</v>
      </c>
      <c r="E56" s="30">
        <f>SUM(E57:E59)</f>
        <v>0</v>
      </c>
      <c r="F56" s="30">
        <f>SUM(F57:F59)</f>
        <v>594171512</v>
      </c>
      <c r="G56" s="23">
        <f t="shared" si="16"/>
        <v>353716.4</v>
      </c>
      <c r="H56" s="14">
        <f t="shared" ref="H56:S56" si="17">SUM(H57:H59)</f>
        <v>353716.4</v>
      </c>
      <c r="I56" s="14">
        <f t="shared" si="17"/>
        <v>0</v>
      </c>
      <c r="J56" s="14">
        <f t="shared" si="17"/>
        <v>0</v>
      </c>
      <c r="K56" s="14">
        <f t="shared" si="17"/>
        <v>0</v>
      </c>
      <c r="L56" s="14">
        <f t="shared" si="17"/>
        <v>0</v>
      </c>
      <c r="M56" s="14">
        <f t="shared" si="17"/>
        <v>0</v>
      </c>
      <c r="N56" s="14">
        <f t="shared" si="17"/>
        <v>0</v>
      </c>
      <c r="O56" s="14">
        <f t="shared" si="17"/>
        <v>0</v>
      </c>
      <c r="P56" s="14">
        <f t="shared" si="17"/>
        <v>0</v>
      </c>
      <c r="Q56" s="14">
        <f t="shared" si="17"/>
        <v>0</v>
      </c>
      <c r="R56" s="14">
        <f t="shared" si="17"/>
        <v>0</v>
      </c>
      <c r="S56" s="14">
        <f t="shared" si="17"/>
        <v>0</v>
      </c>
    </row>
    <row r="57" spans="1:19" x14ac:dyDescent="0.25">
      <c r="A57" s="34" t="s">
        <v>59</v>
      </c>
      <c r="B57" s="34"/>
      <c r="C57" s="34"/>
      <c r="D57" s="17">
        <v>15000000</v>
      </c>
      <c r="F57" s="31">
        <v>15000000</v>
      </c>
      <c r="G57" s="21">
        <f t="shared" si="16"/>
        <v>0</v>
      </c>
      <c r="H57" s="17"/>
      <c r="I57" s="21">
        <v>0</v>
      </c>
      <c r="J57" s="21">
        <v>0</v>
      </c>
      <c r="K57" s="21">
        <v>0</v>
      </c>
      <c r="M57" s="21">
        <v>0</v>
      </c>
      <c r="N57" s="21">
        <v>0</v>
      </c>
    </row>
    <row r="58" spans="1:19" x14ac:dyDescent="0.25">
      <c r="A58" s="34" t="s">
        <v>60</v>
      </c>
      <c r="B58" s="34"/>
      <c r="C58" s="34"/>
      <c r="D58" s="17">
        <v>579171512</v>
      </c>
      <c r="F58" s="31">
        <v>579171512</v>
      </c>
      <c r="G58" s="21">
        <f>SUM(H58:S58)</f>
        <v>353716.4</v>
      </c>
      <c r="H58" s="17">
        <v>353716.4</v>
      </c>
    </row>
    <row r="59" spans="1:19" ht="30" x14ac:dyDescent="0.25">
      <c r="A59" s="34" t="s">
        <v>61</v>
      </c>
      <c r="B59" s="34"/>
      <c r="C59" s="34"/>
      <c r="D59" s="17"/>
      <c r="G59" s="21">
        <f t="shared" si="16"/>
        <v>0</v>
      </c>
      <c r="H59" s="17"/>
      <c r="K59" s="21">
        <v>0</v>
      </c>
    </row>
    <row r="60" spans="1:19" ht="30" x14ac:dyDescent="0.25">
      <c r="A60" s="33" t="s">
        <v>63</v>
      </c>
      <c r="B60" s="33"/>
      <c r="C60" s="33"/>
      <c r="D60" s="14"/>
      <c r="E60" s="30"/>
      <c r="F60" s="30"/>
      <c r="G60" s="21">
        <f t="shared" si="16"/>
        <v>0</v>
      </c>
      <c r="H60" s="14"/>
      <c r="I60" s="14"/>
      <c r="J60" s="14"/>
      <c r="K60" s="14">
        <v>0</v>
      </c>
      <c r="L60" s="14">
        <v>0</v>
      </c>
      <c r="M60" s="14"/>
      <c r="N60" s="14"/>
      <c r="O60" s="14"/>
      <c r="P60" s="14"/>
      <c r="Q60" s="14"/>
      <c r="R60" s="14"/>
      <c r="S60" s="14"/>
    </row>
    <row r="61" spans="1:19" x14ac:dyDescent="0.25">
      <c r="A61" s="34" t="s">
        <v>64</v>
      </c>
      <c r="B61" s="34"/>
      <c r="C61" s="34"/>
      <c r="D61" s="17"/>
      <c r="G61" s="21">
        <f t="shared" si="16"/>
        <v>0</v>
      </c>
      <c r="H61" s="17"/>
    </row>
    <row r="62" spans="1:19" ht="45" x14ac:dyDescent="0.25">
      <c r="A62" s="34" t="s">
        <v>65</v>
      </c>
      <c r="B62" s="34"/>
      <c r="C62" s="34"/>
      <c r="D62" s="17"/>
      <c r="G62" s="21">
        <f t="shared" si="16"/>
        <v>0</v>
      </c>
      <c r="H62" s="17"/>
    </row>
    <row r="63" spans="1:19" x14ac:dyDescent="0.25">
      <c r="A63" s="33" t="s">
        <v>66</v>
      </c>
      <c r="B63" s="33"/>
      <c r="C63" s="33"/>
      <c r="D63" s="14"/>
      <c r="E63" s="30"/>
      <c r="F63" s="30"/>
      <c r="G63" s="21">
        <f t="shared" si="16"/>
        <v>0</v>
      </c>
      <c r="H63" s="28" t="s">
        <v>104</v>
      </c>
      <c r="I63" s="14">
        <v>0</v>
      </c>
      <c r="J63" s="14">
        <v>0</v>
      </c>
      <c r="K63" s="14">
        <v>0</v>
      </c>
      <c r="L63" s="14">
        <v>0</v>
      </c>
      <c r="M63" s="14"/>
      <c r="N63" s="14"/>
      <c r="O63" s="14"/>
      <c r="P63" s="14"/>
      <c r="Q63" s="14"/>
      <c r="R63" s="14"/>
      <c r="S63" s="14"/>
    </row>
    <row r="64" spans="1:19" ht="30" x14ac:dyDescent="0.25">
      <c r="A64" s="34" t="s">
        <v>67</v>
      </c>
      <c r="B64" s="34"/>
      <c r="C64" s="34"/>
      <c r="D64" s="17"/>
      <c r="G64" s="21">
        <f t="shared" si="16"/>
        <v>0</v>
      </c>
      <c r="H64" s="17"/>
    </row>
    <row r="65" spans="1:19" ht="30" x14ac:dyDescent="0.25">
      <c r="A65" s="34" t="s">
        <v>68</v>
      </c>
      <c r="B65" s="34"/>
      <c r="C65" s="34"/>
      <c r="D65" s="17"/>
      <c r="G65" s="21">
        <f t="shared" si="16"/>
        <v>0</v>
      </c>
      <c r="H65" s="17"/>
    </row>
    <row r="66" spans="1:19" ht="30" x14ac:dyDescent="0.25">
      <c r="A66" s="34" t="s">
        <v>69</v>
      </c>
      <c r="B66" s="34"/>
      <c r="C66" s="34"/>
      <c r="D66" s="17"/>
      <c r="G66" s="21">
        <f t="shared" si="16"/>
        <v>0</v>
      </c>
      <c r="H66" s="17"/>
    </row>
    <row r="67" spans="1:19" x14ac:dyDescent="0.25">
      <c r="A67" s="29" t="s">
        <v>35</v>
      </c>
      <c r="B67" s="29"/>
      <c r="C67" s="29"/>
      <c r="D67" s="29">
        <f>+D63+D60+D56+D46+D38+D30+D20+D10+D4</f>
        <v>1780799783</v>
      </c>
      <c r="E67" s="29">
        <f>+E63+E60+E56+E46+E38+E30+E20+E10+E4</f>
        <v>0</v>
      </c>
      <c r="F67" s="29">
        <f>+F63+F60+F56+F46+F38+F30+F20+F10+F4</f>
        <v>1780799783</v>
      </c>
      <c r="G67" s="29">
        <f>+G63+G60+G56+G46+G38+G30+G20+G10+G4</f>
        <v>46948745.269999996</v>
      </c>
      <c r="H67" s="35">
        <f>+H4+H10+H20+H30+H38+H46+H56</f>
        <v>46948745.269999996</v>
      </c>
      <c r="I67" s="29">
        <f t="shared" ref="I67:S67" si="18">+I63+I60+I56+I46+I38+I30+I20+I10+I4</f>
        <v>0</v>
      </c>
      <c r="J67" s="29">
        <f t="shared" si="18"/>
        <v>0</v>
      </c>
      <c r="K67" s="29">
        <f t="shared" si="18"/>
        <v>0</v>
      </c>
      <c r="L67" s="29">
        <f t="shared" si="18"/>
        <v>0</v>
      </c>
      <c r="M67" s="29">
        <f t="shared" si="18"/>
        <v>0</v>
      </c>
      <c r="N67" s="29">
        <f t="shared" si="18"/>
        <v>0</v>
      </c>
      <c r="O67" s="29">
        <f t="shared" si="18"/>
        <v>0</v>
      </c>
      <c r="P67" s="29">
        <f t="shared" si="18"/>
        <v>0</v>
      </c>
      <c r="Q67" s="29">
        <f t="shared" si="18"/>
        <v>0</v>
      </c>
      <c r="R67" s="29">
        <f t="shared" si="18"/>
        <v>0</v>
      </c>
      <c r="S67" s="29">
        <f t="shared" si="18"/>
        <v>0</v>
      </c>
    </row>
    <row r="68" spans="1:19" x14ac:dyDescent="0.25">
      <c r="A68" s="34"/>
      <c r="B68" s="34"/>
      <c r="C68" s="34"/>
      <c r="D68" s="17"/>
      <c r="H68" s="17"/>
    </row>
    <row r="69" spans="1:19" x14ac:dyDescent="0.25">
      <c r="A69" s="13" t="s">
        <v>70</v>
      </c>
      <c r="B69" s="13"/>
      <c r="C69" s="1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s="23" customFormat="1" ht="30" x14ac:dyDescent="0.25">
      <c r="A70" s="33" t="s">
        <v>71</v>
      </c>
      <c r="B70" s="33"/>
      <c r="C70" s="33"/>
      <c r="D70" s="14">
        <v>0</v>
      </c>
      <c r="E70" s="31">
        <v>0</v>
      </c>
      <c r="F70" s="31"/>
      <c r="G70" s="23">
        <f t="shared" ref="G70:G72" si="19">SUM(H70:S70)</f>
        <v>0</v>
      </c>
      <c r="H70" s="23">
        <f t="shared" ref="H70:S70" si="20">SUM(H71:H72)</f>
        <v>0</v>
      </c>
      <c r="I70" s="23">
        <v>0</v>
      </c>
      <c r="J70" s="23">
        <v>0</v>
      </c>
      <c r="K70" s="23">
        <f t="shared" si="20"/>
        <v>0</v>
      </c>
      <c r="L70" s="23">
        <f t="shared" si="20"/>
        <v>0</v>
      </c>
      <c r="M70" s="23">
        <f t="shared" si="20"/>
        <v>0</v>
      </c>
      <c r="N70" s="23">
        <f t="shared" si="20"/>
        <v>0</v>
      </c>
      <c r="O70" s="23">
        <f t="shared" si="20"/>
        <v>0</v>
      </c>
      <c r="P70" s="23">
        <f t="shared" si="20"/>
        <v>0</v>
      </c>
      <c r="Q70" s="23">
        <f t="shared" si="20"/>
        <v>0</v>
      </c>
      <c r="R70" s="23">
        <f t="shared" si="20"/>
        <v>0</v>
      </c>
      <c r="S70" s="23">
        <f t="shared" si="20"/>
        <v>0</v>
      </c>
    </row>
    <row r="71" spans="1:19" ht="30" x14ac:dyDescent="0.25">
      <c r="A71" s="34" t="s">
        <v>72</v>
      </c>
      <c r="B71" s="34"/>
      <c r="C71" s="34"/>
      <c r="D71" s="17">
        <v>0</v>
      </c>
      <c r="E71" s="31">
        <v>0</v>
      </c>
      <c r="G71" s="21">
        <f t="shared" si="19"/>
        <v>0</v>
      </c>
      <c r="H71" s="17">
        <v>0</v>
      </c>
      <c r="N71" s="21">
        <v>0</v>
      </c>
      <c r="O71" s="21">
        <v>0</v>
      </c>
    </row>
    <row r="72" spans="1:19" ht="30" x14ac:dyDescent="0.25">
      <c r="A72" s="34" t="s">
        <v>73</v>
      </c>
      <c r="B72" s="34"/>
      <c r="C72" s="34"/>
      <c r="D72" s="17">
        <v>0</v>
      </c>
      <c r="E72" s="31">
        <v>0</v>
      </c>
      <c r="G72" s="21">
        <f t="shared" si="19"/>
        <v>0</v>
      </c>
      <c r="H72" s="17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</row>
    <row r="73" spans="1:19" s="23" customFormat="1" x14ac:dyDescent="0.25">
      <c r="A73" s="33" t="s">
        <v>74</v>
      </c>
      <c r="B73" s="33"/>
      <c r="C73" s="33"/>
      <c r="D73" s="14">
        <v>0</v>
      </c>
      <c r="E73" s="31">
        <v>0</v>
      </c>
      <c r="F73" s="31"/>
      <c r="G73" s="23">
        <f t="shared" ref="G73:G75" si="21">SUM(H73:S73)</f>
        <v>0</v>
      </c>
      <c r="H73" s="23">
        <f t="shared" ref="H73:S73" si="22">SUM(H74:H75)</f>
        <v>0</v>
      </c>
      <c r="I73" s="23">
        <v>0</v>
      </c>
      <c r="J73" s="23">
        <v>0</v>
      </c>
      <c r="K73" s="23">
        <f t="shared" si="22"/>
        <v>0</v>
      </c>
      <c r="L73" s="23">
        <f t="shared" si="22"/>
        <v>0</v>
      </c>
      <c r="M73" s="23">
        <f t="shared" si="22"/>
        <v>0</v>
      </c>
      <c r="N73" s="23">
        <f t="shared" si="22"/>
        <v>0</v>
      </c>
      <c r="O73" s="23">
        <f t="shared" si="22"/>
        <v>0</v>
      </c>
      <c r="P73" s="23">
        <f t="shared" si="22"/>
        <v>0</v>
      </c>
      <c r="Q73" s="23">
        <f t="shared" si="22"/>
        <v>0</v>
      </c>
      <c r="R73" s="23">
        <f t="shared" si="22"/>
        <v>0</v>
      </c>
      <c r="S73" s="23">
        <f t="shared" si="22"/>
        <v>0</v>
      </c>
    </row>
    <row r="74" spans="1:19" ht="30" x14ac:dyDescent="0.25">
      <c r="A74" s="34" t="s">
        <v>75</v>
      </c>
      <c r="B74" s="34"/>
      <c r="C74" s="34"/>
      <c r="D74" s="17">
        <v>0</v>
      </c>
      <c r="E74" s="31">
        <v>0</v>
      </c>
      <c r="G74" s="21">
        <f t="shared" si="21"/>
        <v>0</v>
      </c>
      <c r="H74" s="17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</row>
    <row r="75" spans="1:19" ht="30" x14ac:dyDescent="0.25">
      <c r="A75" s="34" t="s">
        <v>76</v>
      </c>
      <c r="B75" s="34"/>
      <c r="C75" s="34"/>
      <c r="D75" s="17"/>
      <c r="G75" s="21">
        <f t="shared" si="21"/>
        <v>0</v>
      </c>
      <c r="H75" s="17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</row>
    <row r="76" spans="1:19" s="23" customFormat="1" ht="30" x14ac:dyDescent="0.25">
      <c r="A76" s="33" t="s">
        <v>77</v>
      </c>
      <c r="B76" s="33"/>
      <c r="C76" s="33"/>
      <c r="D76" s="14">
        <v>0</v>
      </c>
      <c r="E76" s="31">
        <v>0</v>
      </c>
      <c r="F76" s="31"/>
      <c r="G76" s="23">
        <f t="shared" ref="G76" si="23">SUM(H76:S76)</f>
        <v>0</v>
      </c>
      <c r="H76" s="23">
        <f t="shared" ref="H76:S76" si="24">SUM(H77)</f>
        <v>0</v>
      </c>
      <c r="I76" s="23">
        <v>0</v>
      </c>
      <c r="J76" s="23">
        <v>0</v>
      </c>
      <c r="K76" s="23">
        <f t="shared" si="24"/>
        <v>0</v>
      </c>
      <c r="L76" s="23">
        <f t="shared" si="24"/>
        <v>0</v>
      </c>
      <c r="M76" s="23">
        <f t="shared" si="24"/>
        <v>0</v>
      </c>
      <c r="N76" s="23">
        <f t="shared" si="24"/>
        <v>0</v>
      </c>
      <c r="O76" s="23">
        <f t="shared" si="24"/>
        <v>0</v>
      </c>
      <c r="P76" s="23">
        <f t="shared" si="24"/>
        <v>0</v>
      </c>
      <c r="Q76" s="23">
        <f t="shared" si="24"/>
        <v>0</v>
      </c>
      <c r="R76" s="23">
        <f t="shared" si="24"/>
        <v>0</v>
      </c>
      <c r="S76" s="23">
        <f t="shared" si="24"/>
        <v>0</v>
      </c>
    </row>
    <row r="77" spans="1:19" ht="30" x14ac:dyDescent="0.25">
      <c r="A77" s="34" t="s">
        <v>78</v>
      </c>
      <c r="B77" s="34"/>
      <c r="C77" s="34"/>
      <c r="D77" s="17">
        <v>0</v>
      </c>
      <c r="E77" s="31">
        <v>0</v>
      </c>
      <c r="G77" s="21">
        <f>SUM(H77:S77)</f>
        <v>0</v>
      </c>
      <c r="H77" s="17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</row>
    <row r="78" spans="1:19" x14ac:dyDescent="0.25">
      <c r="A78" s="36" t="s">
        <v>79</v>
      </c>
      <c r="B78" s="36"/>
      <c r="C78" s="36"/>
      <c r="D78" s="19">
        <v>0</v>
      </c>
      <c r="E78" s="19">
        <v>0</v>
      </c>
      <c r="F78" s="19"/>
      <c r="G78" s="19">
        <f>G70+G73+G76</f>
        <v>0</v>
      </c>
      <c r="H78" s="19">
        <f t="shared" ref="H78:S78" si="25">H70+H73+H76</f>
        <v>0</v>
      </c>
      <c r="I78" s="19">
        <v>0</v>
      </c>
      <c r="J78" s="19">
        <v>0</v>
      </c>
      <c r="K78" s="19">
        <f t="shared" si="25"/>
        <v>0</v>
      </c>
      <c r="L78" s="19">
        <f t="shared" si="25"/>
        <v>0</v>
      </c>
      <c r="M78" s="19">
        <f t="shared" si="25"/>
        <v>0</v>
      </c>
      <c r="N78" s="19">
        <f t="shared" si="25"/>
        <v>0</v>
      </c>
      <c r="O78" s="19">
        <f t="shared" si="25"/>
        <v>0</v>
      </c>
      <c r="P78" s="19">
        <f t="shared" si="25"/>
        <v>0</v>
      </c>
      <c r="Q78" s="19">
        <f t="shared" si="25"/>
        <v>0</v>
      </c>
      <c r="R78" s="19">
        <f t="shared" si="25"/>
        <v>0</v>
      </c>
      <c r="S78" s="19">
        <f t="shared" si="25"/>
        <v>0</v>
      </c>
    </row>
    <row r="80" spans="1:19" ht="31.5" x14ac:dyDescent="0.25">
      <c r="A80" s="37" t="s">
        <v>80</v>
      </c>
      <c r="B80" s="38"/>
      <c r="C80" s="38"/>
      <c r="D80" s="32">
        <f>+D78+D67</f>
        <v>1780799783</v>
      </c>
      <c r="E80" s="32">
        <f>+E78+E67</f>
        <v>0</v>
      </c>
      <c r="F80" s="32">
        <f>+F78+F67</f>
        <v>1780799783</v>
      </c>
      <c r="G80" s="39">
        <f>+G78+G67</f>
        <v>46948745.269999996</v>
      </c>
      <c r="H80" s="39">
        <f>+H78+H67</f>
        <v>46948745.269999996</v>
      </c>
      <c r="I80" s="39">
        <f t="shared" ref="I80:J80" si="26">+I78+I67</f>
        <v>0</v>
      </c>
      <c r="J80" s="39">
        <f t="shared" si="26"/>
        <v>0</v>
      </c>
      <c r="K80" s="39">
        <f t="shared" ref="K80:S80" si="27">+K78+K67</f>
        <v>0</v>
      </c>
      <c r="L80" s="39">
        <f t="shared" si="27"/>
        <v>0</v>
      </c>
      <c r="M80" s="39">
        <f t="shared" si="27"/>
        <v>0</v>
      </c>
      <c r="N80" s="39">
        <f t="shared" si="27"/>
        <v>0</v>
      </c>
      <c r="O80" s="39">
        <f t="shared" si="27"/>
        <v>0</v>
      </c>
      <c r="P80" s="39">
        <f t="shared" si="27"/>
        <v>0</v>
      </c>
      <c r="Q80" s="39">
        <f t="shared" si="27"/>
        <v>0</v>
      </c>
      <c r="R80" s="39">
        <f t="shared" si="27"/>
        <v>0</v>
      </c>
      <c r="S80" s="39">
        <f t="shared" si="27"/>
        <v>0</v>
      </c>
    </row>
    <row r="81" spans="1:11" x14ac:dyDescent="0.25">
      <c r="A81" s="21" t="s">
        <v>98</v>
      </c>
    </row>
    <row r="82" spans="1:11" x14ac:dyDescent="0.25">
      <c r="A82" s="21" t="s">
        <v>117</v>
      </c>
    </row>
    <row r="83" spans="1:11" x14ac:dyDescent="0.25">
      <c r="A83" s="21" t="s">
        <v>115</v>
      </c>
    </row>
    <row r="85" spans="1:11" ht="18.75" x14ac:dyDescent="0.25">
      <c r="A85" s="40" t="s">
        <v>93</v>
      </c>
      <c r="B85" s="40"/>
      <c r="C85" s="40"/>
    </row>
    <row r="86" spans="1:11" ht="18.75" x14ac:dyDescent="0.25">
      <c r="A86" s="43" t="s">
        <v>96</v>
      </c>
      <c r="B86" s="44"/>
      <c r="C86" s="44"/>
      <c r="D86" s="43"/>
      <c r="E86" s="43"/>
      <c r="F86" s="43"/>
      <c r="G86" s="43"/>
      <c r="H86" s="43"/>
      <c r="I86" s="42"/>
    </row>
    <row r="87" spans="1:11" ht="18.75" x14ac:dyDescent="0.25">
      <c r="A87" s="43" t="s">
        <v>97</v>
      </c>
      <c r="B87" s="44"/>
      <c r="C87" s="44"/>
      <c r="D87" s="43"/>
      <c r="E87" s="43"/>
      <c r="F87" s="43"/>
      <c r="G87" s="43"/>
      <c r="H87" s="43"/>
      <c r="I87" s="42"/>
    </row>
    <row r="88" spans="1:11" ht="15" customHeight="1" x14ac:dyDescent="0.25">
      <c r="A88" s="46" t="s">
        <v>111</v>
      </c>
      <c r="B88" s="46"/>
      <c r="C88" s="46"/>
      <c r="D88" s="46"/>
      <c r="E88" s="46"/>
      <c r="F88" s="46"/>
      <c r="G88" s="46"/>
      <c r="H88" s="46"/>
      <c r="I88" s="42"/>
    </row>
    <row r="89" spans="1:11" ht="29.25" customHeight="1" x14ac:dyDescent="0.25">
      <c r="A89" s="46"/>
      <c r="B89" s="46"/>
      <c r="C89" s="46"/>
      <c r="D89" s="46"/>
      <c r="E89" s="46"/>
      <c r="F89" s="46"/>
      <c r="G89" s="46"/>
      <c r="H89" s="46"/>
      <c r="I89" s="42"/>
    </row>
    <row r="90" spans="1:11" x14ac:dyDescent="0.25">
      <c r="A90" s="43" t="s">
        <v>106</v>
      </c>
      <c r="B90" s="43"/>
      <c r="C90" s="43"/>
      <c r="D90" s="43"/>
      <c r="E90" s="43"/>
      <c r="F90" s="43"/>
      <c r="G90" s="43"/>
      <c r="H90" s="43"/>
      <c r="I90" s="42"/>
    </row>
    <row r="91" spans="1:11" x14ac:dyDescent="0.25">
      <c r="A91" s="43" t="s">
        <v>107</v>
      </c>
      <c r="B91" s="43"/>
      <c r="C91" s="43"/>
      <c r="D91" s="43"/>
      <c r="E91" s="43"/>
      <c r="F91" s="43"/>
      <c r="G91" s="43"/>
      <c r="H91" s="43"/>
      <c r="I91" s="42"/>
    </row>
    <row r="92" spans="1:11" x14ac:dyDescent="0.25">
      <c r="A92" s="43" t="s">
        <v>108</v>
      </c>
      <c r="B92" s="43"/>
      <c r="C92" s="43"/>
      <c r="D92" s="45"/>
      <c r="E92" s="45"/>
      <c r="F92" s="45"/>
      <c r="G92" s="43"/>
      <c r="H92" s="43"/>
      <c r="I92" s="42"/>
    </row>
    <row r="93" spans="1:11" x14ac:dyDescent="0.25">
      <c r="A93" s="43" t="s">
        <v>109</v>
      </c>
      <c r="B93" s="43"/>
      <c r="C93" s="43"/>
      <c r="D93" s="45"/>
      <c r="E93" s="45"/>
      <c r="F93" s="45"/>
      <c r="G93" s="43"/>
      <c r="H93" s="43"/>
      <c r="I93" s="42"/>
    </row>
    <row r="94" spans="1:11" x14ac:dyDescent="0.25">
      <c r="K94" s="26"/>
    </row>
    <row r="95" spans="1:11" x14ac:dyDescent="0.25">
      <c r="A95" s="41" t="s">
        <v>99</v>
      </c>
      <c r="B95" s="41"/>
      <c r="C95" s="41"/>
      <c r="I95" s="27"/>
      <c r="J95" s="27"/>
      <c r="K95" s="26"/>
    </row>
    <row r="96" spans="1:11" x14ac:dyDescent="0.25">
      <c r="A96" s="41" t="s">
        <v>112</v>
      </c>
      <c r="I96" s="21" t="s">
        <v>113</v>
      </c>
    </row>
  </sheetData>
  <mergeCells count="1">
    <mergeCell ref="A88:H89"/>
  </mergeCells>
  <pageMargins left="0.23622047244094499" right="0.15748031496063" top="0.82677165354330695" bottom="0.59055118110236204" header="0.23622047244094499" footer="0.47244094488188998"/>
  <pageSetup scale="42" fitToHeight="0" orientation="landscape" r:id="rId1"/>
  <headerFooter>
    <oddHeader>&amp;L&amp;D&amp;CDEPARTAMENTO AEROPORTUARIO 
  Año 2022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2022</vt:lpstr>
      <vt:lpstr>Plantilla Ejecución UAI</vt:lpstr>
      <vt:lpstr>'Plantilla Ejecución UAI'!Títulos_a_imprimir</vt:lpstr>
      <vt:lpstr>'Plantilla Presupuesto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Jennifer Seijas</cp:lastModifiedBy>
  <cp:lastPrinted>2022-02-02T20:00:31Z</cp:lastPrinted>
  <dcterms:created xsi:type="dcterms:W3CDTF">2018-04-17T18:57:16Z</dcterms:created>
  <dcterms:modified xsi:type="dcterms:W3CDTF">2022-02-07T20:07:13Z</dcterms:modified>
</cp:coreProperties>
</file>