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SEPTIEMBRE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47" i="4"/>
  <c r="P22" i="4" l="1"/>
  <c r="P19" i="4"/>
  <c r="P6" i="4"/>
  <c r="P51" i="4"/>
  <c r="P47" i="4"/>
  <c r="P26" i="4"/>
  <c r="P23" i="4"/>
  <c r="P52" i="4"/>
  <c r="P8" i="4"/>
  <c r="P5" i="4"/>
  <c r="P21" i="4"/>
  <c r="P12" i="4"/>
  <c r="P18" i="4"/>
  <c r="P16" i="4"/>
  <c r="P48" i="4" l="1"/>
  <c r="P31" i="4"/>
  <c r="P17" i="4"/>
  <c r="P27" i="4"/>
  <c r="P14" i="4"/>
  <c r="P29" i="4"/>
  <c r="P13" i="4"/>
  <c r="P9" i="4"/>
  <c r="J70" i="4"/>
  <c r="J78" i="4" s="1"/>
  <c r="I70" i="4"/>
  <c r="I78" i="4" s="1"/>
  <c r="P11" i="4" l="1"/>
  <c r="F4" i="4"/>
  <c r="F10" i="4"/>
  <c r="F20" i="4"/>
  <c r="F30" i="4"/>
  <c r="F46" i="4"/>
  <c r="F56" i="4"/>
  <c r="E3" i="4"/>
  <c r="E4" i="4"/>
  <c r="E10" i="4"/>
  <c r="E20" i="4"/>
  <c r="E30" i="4"/>
  <c r="E67" i="4" s="1"/>
  <c r="E46" i="4"/>
  <c r="E56" i="4"/>
  <c r="F3" i="4" l="1"/>
  <c r="F67" i="4"/>
  <c r="F80" i="4" s="1"/>
  <c r="B19" i="2"/>
  <c r="E80" i="4" l="1"/>
  <c r="D56" i="4" l="1"/>
  <c r="D46" i="4"/>
  <c r="D30" i="4"/>
  <c r="D20" i="4"/>
  <c r="D4" i="4"/>
  <c r="D10" i="4"/>
  <c r="G58" i="4" l="1"/>
  <c r="Q49" i="4" l="1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1" i="4"/>
  <c r="G19" i="4"/>
  <c r="G16" i="4"/>
  <c r="G15" i="4"/>
  <c r="G14" i="4"/>
  <c r="G12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N20" i="4"/>
  <c r="M20" i="4"/>
  <c r="L20" i="4"/>
  <c r="S10" i="4"/>
  <c r="R10" i="4"/>
  <c r="Q10" i="4"/>
  <c r="P10" i="4"/>
  <c r="N10" i="4"/>
  <c r="M10" i="4"/>
  <c r="L10" i="4"/>
  <c r="S4" i="4"/>
  <c r="R4" i="4"/>
  <c r="Q4" i="4"/>
  <c r="P4" i="4"/>
  <c r="O4" i="4"/>
  <c r="N4" i="4"/>
  <c r="L4" i="4"/>
  <c r="G56" i="4" l="1"/>
  <c r="G46" i="4"/>
  <c r="G30" i="4"/>
  <c r="G78" i="4"/>
  <c r="S3" i="4"/>
  <c r="Q3" i="4"/>
  <c r="L67" i="4"/>
  <c r="N67" i="4"/>
  <c r="N80" i="4" s="1"/>
  <c r="R67" i="4"/>
  <c r="R80" i="4" s="1"/>
  <c r="G60" i="4"/>
  <c r="Q67" i="4"/>
  <c r="Q80" i="4" s="1"/>
  <c r="N3" i="4"/>
  <c r="R3" i="4"/>
  <c r="S67" i="4"/>
  <c r="S80" i="4" s="1"/>
  <c r="H4" i="4"/>
  <c r="H20" i="4"/>
  <c r="P3" i="4"/>
  <c r="G63" i="4"/>
  <c r="P67" i="4"/>
  <c r="P80" i="4" s="1"/>
  <c r="M67" i="4"/>
  <c r="M80" i="4" s="1"/>
  <c r="M3" i="4"/>
  <c r="L3" i="4"/>
  <c r="K80" i="4"/>
  <c r="H10" i="4"/>
  <c r="L80" i="4" l="1"/>
  <c r="H67" i="4"/>
  <c r="H80" i="4" s="1"/>
  <c r="H3" i="4"/>
  <c r="G4" i="4"/>
  <c r="C64" i="2" l="1"/>
  <c r="C61" i="2"/>
  <c r="C48" i="2" l="1"/>
  <c r="C46" i="2" s="1"/>
  <c r="C68" i="2" s="1"/>
  <c r="C81" i="2" s="1"/>
  <c r="G22" i="4" l="1"/>
  <c r="O20" i="4"/>
  <c r="G11" i="4" l="1"/>
  <c r="G20" i="4"/>
  <c r="G17" i="4" l="1"/>
  <c r="G13" i="4" l="1"/>
  <c r="G18" i="4"/>
  <c r="O10" i="4" l="1"/>
  <c r="G10" i="4" l="1"/>
  <c r="G67" i="4" s="1"/>
  <c r="G80" i="4" s="1"/>
  <c r="O67" i="4"/>
  <c r="O80" i="4" s="1"/>
  <c r="O3" i="4"/>
  <c r="G3" i="4" s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<sst xmlns="http://schemas.openxmlformats.org/spreadsheetml/2006/main" count="202" uniqueCount="117">
  <si>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</si>
  <si>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</si>
  <si>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</si>
  <si>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</si>
  <si>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</si>
  <si>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</si>
  <si>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</si>
  <si>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</si>
  <si>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</si>
  <si>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</si>
  <si>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</si>
  <si>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</si>
  <si>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</si>
  <si>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</si>
  <si>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</si>
  <si>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</si>
  <si>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</si>
  <si>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</si>
  <si>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</si>
  <si>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</si>
  <si>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</si>
  <si>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</si>
  <si>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</si>
  <si>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</si>
  <si>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</si>
  <si>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</si>
  <si>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</si>
  <si>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</si>
  <si>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</si>
  <si>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</si>
  <si>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</si>
  <si>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</si>
  <si>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</si>
  <si>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</si>
  <si>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</si>
  <si>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</si>
  <si>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</si>
  <si>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</si>
  <si>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</si>
  <si>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</si>
  <si>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</si>
  <si>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</si>
  <si>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</si>
  <si>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</si>
  <si>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</si>
  <si>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</si>
  <si>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</si>
  <si>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</si>
  <si>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</si>
  <si>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</si>
  <si>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</si>
  <si>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</si>
  <si>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</si>
  <si>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</si>
  <si>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</si>
  <si>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</si>
  <si>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</si>
  <si>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</si>
  <si>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</si>
  <si>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</si>
  <si>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</si>
  <si>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</si>
  <si>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</si>
  <si>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</si>
  <si>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</si>
  <si>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</si>
  <si>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</si>
  <si>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</si>
  <si>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</si>
  <si>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</si>
  <si>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</si>
  <si>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</si>
  <si>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</si>
  <si>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</si>
  <si>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</si>
  <si>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</si>
  <si>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</si>
  <si>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</si>
  <si>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</si>
  <si>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</si>
  <si>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</si>
  <si>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</si>
  <si>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</si>
  <si>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</si>
  <si>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</si>
  <si>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</si>
  <si>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</si>
  <si>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</si>
  <si>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</si>
  <si>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</si>
  <si>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</si>
  <si>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</si>
  <si>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</si>
  <si>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</si>
  <si>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</si>
  <si>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</si>
  <si>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</si>
  <si>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</si>
  <si>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</si>
  <si>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</si>
  <si>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</si>
  <si>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</si>
  <si>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</si>
  <si>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</si>
  <si>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</si>
  <si>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</si>
  <si>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</si>
  <si>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</si>
  <si>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</si>
  <si>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</si>
  <si>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</si>
  <si>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</si>
  <si>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</si>
  <si>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</si>
  <si>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</si>
  <si>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Fecha de imputación: hasta el 30 de septiembre 2022</t>
  </si>
  <si>
    <t>Fecha de registro: 10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</si>
</sst>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SEPTIEMBRE%20202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SEPTI 2022"/>
      <sheetName val="SEPTIEMBRE 2022 ingresos cAMARA"/>
      <sheetName val="SEPTIEMBRE 2022 ingresos"/>
      <sheetName val="SEPTIEMBRE 2022"/>
      <sheetName val="GASTOS BANCO CENTRAL"/>
      <sheetName val="GASTOS"/>
      <sheetName val="GASTOS camara de cuentas"/>
      <sheetName val="SEPTIEMBRE 2022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K12">
            <v>34450143.969999999</v>
          </cell>
        </row>
        <row r="20">
          <cell r="K20">
            <v>4565900</v>
          </cell>
        </row>
        <row r="29">
          <cell r="K29">
            <v>8848471.8300000001</v>
          </cell>
        </row>
        <row r="34">
          <cell r="K34">
            <v>4776605.6000000006</v>
          </cell>
        </row>
        <row r="40">
          <cell r="K40">
            <v>527175.41999999993</v>
          </cell>
        </row>
        <row r="48">
          <cell r="K48">
            <v>3821855.52</v>
          </cell>
        </row>
        <row r="51">
          <cell r="K51">
            <v>394648.19999999995</v>
          </cell>
        </row>
        <row r="54">
          <cell r="K54">
            <v>17132.580000000002</v>
          </cell>
        </row>
        <row r="62">
          <cell r="K62">
            <v>1293166.82</v>
          </cell>
        </row>
        <row r="66">
          <cell r="K66">
            <v>712328.51</v>
          </cell>
        </row>
        <row r="74">
          <cell r="K74">
            <v>2849203.77</v>
          </cell>
        </row>
        <row r="90">
          <cell r="K90">
            <v>64369</v>
          </cell>
        </row>
        <row r="96">
          <cell r="K96">
            <v>238637.51</v>
          </cell>
        </row>
        <row r="99">
          <cell r="K99">
            <v>16885.8</v>
          </cell>
        </row>
        <row r="104">
          <cell r="K104">
            <v>12921</v>
          </cell>
        </row>
        <row r="116">
          <cell r="K116">
            <v>36012.07</v>
          </cell>
        </row>
        <row r="125">
          <cell r="K125">
            <v>645009.93000000005</v>
          </cell>
        </row>
        <row r="134">
          <cell r="K134">
            <v>2302048.1100000003</v>
          </cell>
        </row>
        <row r="149">
          <cell r="K149">
            <v>1216156.3599999999</v>
          </cell>
        </row>
        <row r="162">
          <cell r="K162">
            <v>455342.68</v>
          </cell>
        </row>
        <row r="168">
          <cell r="K168">
            <v>640310</v>
          </cell>
        </row>
        <row r="176">
          <cell r="K176">
            <v>115391</v>
          </cell>
        </row>
        <row r="183">
          <cell r="K183">
            <v>6149.99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7" ySplit="2" topLeftCell="J71" activePane="bottomRight" state="frozen"/>
      <selection pane="topRight" activeCell="H1" sqref="H1"/>
      <selection pane="bottomLeft" activeCell="A3" sqref="A3"/>
      <selection pane="bottomRight" activeCell="P82" sqref="P82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1" hidden="1" customWidth="1"/>
    <col min="6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3" width="15" style="21" bestFit="1" customWidth="1"/>
    <col min="14" max="15" width="15.7109375" style="21" bestFit="1" customWidth="1"/>
    <col min="16" max="16" width="16" style="21" bestFit="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37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F3" si="0">+D4+D10+D20+D30+D38+D46+D56</f>
        <v>1780799783</v>
      </c>
      <c r="E3" s="13">
        <f t="shared" ref="E3" si="1">+E4+E10+E20+E30+E38+E46+E56</f>
        <v>0</v>
      </c>
      <c r="F3" s="13">
        <f t="shared" si="0"/>
        <v>1780799783</v>
      </c>
      <c r="G3" s="13">
        <f t="shared" ref="G3:G45" si="2">SUM(H3:S3)</f>
        <v>559240222.176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73616814.670000002</v>
      </c>
      <c r="O3" s="13">
        <f t="shared" si="3"/>
        <v>75287431.459999979</v>
      </c>
      <c r="P3" s="13">
        <f t="shared" si="3"/>
        <v>68005865.670000002</v>
      </c>
      <c r="Q3" s="13">
        <f t="shared" si="3"/>
        <v>0</v>
      </c>
      <c r="R3" s="13">
        <f t="shared" si="3"/>
        <v>0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30">
        <f>SUM(F5:F9)</f>
        <v>559715403</v>
      </c>
      <c r="G4" s="23">
        <f>SUM(H4:S4)</f>
        <v>432717812.22599995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50211625.690000005</v>
      </c>
      <c r="N4" s="14">
        <f t="shared" si="5"/>
        <v>51460510.379999995</v>
      </c>
      <c r="O4" s="14">
        <f t="shared" si="5"/>
        <v>53197127.629999995</v>
      </c>
      <c r="P4" s="14">
        <f t="shared" si="5"/>
        <v>52641121.399999999</v>
      </c>
      <c r="Q4" s="14">
        <f t="shared" si="5"/>
        <v>0</v>
      </c>
      <c r="R4" s="14">
        <f t="shared" si="5"/>
        <v>0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293361904.07599998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  <c r="N5" s="21">
        <v>33964512.030000001</v>
      </c>
      <c r="O5" s="21">
        <v>34704304.619999997</v>
      </c>
      <c r="P5" s="21">
        <f>+[1]GASTOS!$K$12</f>
        <v>34450143.969999999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37265700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  <c r="N6" s="21">
        <v>4305900</v>
      </c>
      <c r="O6" s="21">
        <v>4395900</v>
      </c>
      <c r="P6" s="21">
        <f>+[1]GASTOS!$K$20</f>
        <v>4565900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f>14500000-906183.75</f>
        <v>13593816.25</v>
      </c>
      <c r="G7" s="21">
        <f t="shared" si="2"/>
        <v>1800000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  <c r="N7" s="21">
        <v>0</v>
      </c>
      <c r="O7" s="21">
        <v>900000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60930272.75</v>
      </c>
      <c r="G8" s="21">
        <f t="shared" si="2"/>
        <v>60925003.669999994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  <c r="N8" s="21">
        <v>8666949.5800000001</v>
      </c>
      <c r="O8" s="21">
        <v>8564771.8300000001</v>
      </c>
      <c r="P8" s="21">
        <f>+[1]GASTOS!$K$29</f>
        <v>8848471.8300000001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39365204.479999997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  <c r="N9" s="21">
        <v>4523148.7699999996</v>
      </c>
      <c r="O9" s="21">
        <v>4632151.18</v>
      </c>
      <c r="P9" s="21">
        <f>+[1]GASTOS!$K$34</f>
        <v>4776605.6000000006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257789698</v>
      </c>
      <c r="G10" s="23">
        <f>SUM(H10:S10)</f>
        <v>70040201.310000002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S10" si="7">SUM(N11:N19)</f>
        <v>11707910.18</v>
      </c>
      <c r="O10" s="14">
        <f t="shared" si="7"/>
        <v>13711725.369999999</v>
      </c>
      <c r="P10" s="14">
        <f t="shared" si="7"/>
        <v>9679879.8200000003</v>
      </c>
      <c r="Q10" s="14">
        <f t="shared" si="7"/>
        <v>0</v>
      </c>
      <c r="R10" s="14">
        <f t="shared" si="7"/>
        <v>0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5200621.3000000007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  <c r="N11" s="21">
        <v>636613.78</v>
      </c>
      <c r="O11" s="24">
        <v>626992.96</v>
      </c>
      <c r="P11" s="21">
        <f>+[1]GASTOS!$K$40</f>
        <v>527175.41999999993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11154062.209999999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  <c r="N12" s="21">
        <v>2431336.7000000002</v>
      </c>
      <c r="O12" s="21">
        <v>2365345.9700000002</v>
      </c>
      <c r="P12" s="21">
        <f>+[1]GASTOS!$K$48</f>
        <v>3821855.52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6911066.7599999998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  <c r="N13" s="21">
        <v>1541400.26</v>
      </c>
      <c r="O13" s="21">
        <v>539730.1</v>
      </c>
      <c r="P13" s="21">
        <f>+[1]GASTOS!$K$51</f>
        <v>394648.19999999995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2528171.0900000003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  <c r="N14" s="21">
        <v>830158.55</v>
      </c>
      <c r="O14" s="21">
        <v>91365.45</v>
      </c>
      <c r="P14" s="21">
        <f>+[1]GASTOS!$K$54</f>
        <v>17132.580000000002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257192.5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  <c r="N15" s="21">
        <v>164900</v>
      </c>
      <c r="O15" s="21">
        <v>0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9837920.7599999998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  <c r="N16" s="21">
        <v>1094583.44</v>
      </c>
      <c r="O16" s="21">
        <v>1102057.24</v>
      </c>
      <c r="P16" s="21">
        <f>+[1]GASTOS!$K$62</f>
        <v>1293166.82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6257497.9499999993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  <c r="N17" s="21">
        <v>1278407.8899999999</v>
      </c>
      <c r="O17" s="21">
        <v>176780.26</v>
      </c>
      <c r="P17" s="21">
        <f>+[1]GASTOS!$K$66</f>
        <v>712328.51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27460230.489999998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  <c r="N18" s="21">
        <v>3730509.56</v>
      </c>
      <c r="O18" s="21">
        <v>8755848.9399999995</v>
      </c>
      <c r="P18" s="21">
        <f>+[1]GASTOS!$K$74</f>
        <v>2849203.77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433438.25</v>
      </c>
      <c r="H19" s="25"/>
      <c r="I19" s="25"/>
      <c r="J19" s="25"/>
      <c r="K19" s="25"/>
      <c r="L19" s="25">
        <v>315464.8</v>
      </c>
      <c r="M19" s="25">
        <v>0</v>
      </c>
      <c r="O19" s="21">
        <v>53604.45</v>
      </c>
      <c r="P19" s="21">
        <f>+[1]GASTOS!$K$90</f>
        <v>64369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36276130</v>
      </c>
      <c r="G20" s="23">
        <f>SUM(H20:S20)</f>
        <v>19227419.59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S20" si="9">SUM(L21:L29)</f>
        <v>699042.12</v>
      </c>
      <c r="M20" s="14">
        <f t="shared" si="9"/>
        <v>1558863.1000000003</v>
      </c>
      <c r="N20" s="14">
        <f t="shared" si="9"/>
        <v>2308118</v>
      </c>
      <c r="O20" s="14">
        <f t="shared" si="9"/>
        <v>3374638.7800000003</v>
      </c>
      <c r="P20" s="14">
        <f>SUM(P21:P29)</f>
        <v>3251514.4200000004</v>
      </c>
      <c r="Q20" s="14">
        <f t="shared" si="9"/>
        <v>0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2427623.29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  <c r="N21" s="21">
        <v>202781.05000000002</v>
      </c>
      <c r="O21" s="21">
        <v>282394.80000000005</v>
      </c>
      <c r="P21" s="21">
        <f>+[1]GASTOS!$K$96</f>
        <v>238637.51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868973.04</v>
      </c>
      <c r="H22" s="17"/>
      <c r="J22" s="21">
        <v>159300</v>
      </c>
      <c r="K22" s="21">
        <v>184540</v>
      </c>
      <c r="L22" s="21">
        <v>157058</v>
      </c>
      <c r="N22" s="21">
        <v>35935.72</v>
      </c>
      <c r="O22" s="21">
        <v>315253.52</v>
      </c>
      <c r="P22" s="21">
        <f>+[1]GASTOS!$K$99</f>
        <v>16885.8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661498.25999999989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  <c r="N23" s="21">
        <v>74570.89</v>
      </c>
      <c r="O23" s="21">
        <v>113779.59</v>
      </c>
      <c r="P23" s="21">
        <f>+[1]GASTOS!$K$104</f>
        <v>12921</v>
      </c>
    </row>
    <row r="24" spans="1:22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14301.04</v>
      </c>
      <c r="H24" s="17"/>
      <c r="N24" s="21">
        <v>14301.04</v>
      </c>
      <c r="O24" s="21">
        <v>0</v>
      </c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291827.36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  <c r="O25" s="21">
        <v>647.58000000000004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754107.64999999991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  <c r="O26" s="21">
        <v>405075.26999999996</v>
      </c>
      <c r="P26" s="21">
        <f>+[1]GASTOS!$K$116</f>
        <v>36012.07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7922889.6699999999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  <c r="N27" s="21">
        <v>1763295</v>
      </c>
      <c r="O27" s="21">
        <v>644635.38</v>
      </c>
      <c r="P27" s="21">
        <f>+[1]GASTOS!$K$125</f>
        <v>645009.93000000005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6286199.2800000003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  <c r="N29" s="21">
        <v>217234.30000000005</v>
      </c>
      <c r="O29" s="21">
        <v>1612852.64</v>
      </c>
      <c r="P29" s="21">
        <f>+[1]GASTOS!$K$134</f>
        <v>2302048.1100000003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23085000</v>
      </c>
      <c r="G30" s="23">
        <f>SUM(H30:S30)</f>
        <v>11980076.75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2428856.36</v>
      </c>
      <c r="N30" s="14">
        <f t="shared" si="11"/>
        <v>1361747.46</v>
      </c>
      <c r="O30" s="14">
        <f t="shared" si="11"/>
        <v>1296756.3599999999</v>
      </c>
      <c r="P30" s="14">
        <f t="shared" si="11"/>
        <v>1216156.3599999999</v>
      </c>
      <c r="Q30" s="14">
        <f t="shared" si="11"/>
        <v>0</v>
      </c>
      <c r="R30" s="14">
        <f t="shared" si="11"/>
        <v>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11980076.75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  <c r="N31" s="21">
        <v>1361747.46</v>
      </c>
      <c r="O31" s="21">
        <v>1296756.3599999999</v>
      </c>
      <c r="P31" s="21">
        <f>+[1]GASTOS!$K$149</f>
        <v>1216156.3599999999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10211001.299999999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3088764.7</v>
      </c>
      <c r="N46" s="14">
        <f t="shared" si="14"/>
        <v>31375.919999999998</v>
      </c>
      <c r="O46" s="14">
        <f t="shared" si="14"/>
        <v>3707183.3199999994</v>
      </c>
      <c r="P46" s="14">
        <f t="shared" si="14"/>
        <v>1217193.67</v>
      </c>
      <c r="Q46" s="14">
        <f t="shared" si="14"/>
        <v>0</v>
      </c>
      <c r="R46" s="14">
        <f t="shared" si="14"/>
        <v>0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f>15300000-300000-600000</f>
        <v>14400000</v>
      </c>
      <c r="G47" s="21">
        <f t="shared" ref="G47:G66" si="15">SUM(H47:S47)</f>
        <v>6979036.8899999987</v>
      </c>
      <c r="H47" s="17"/>
      <c r="I47" s="21">
        <v>83544</v>
      </c>
      <c r="J47" s="21">
        <v>82613.5</v>
      </c>
      <c r="L47" s="21">
        <v>430405</v>
      </c>
      <c r="M47" s="21">
        <v>2415369</v>
      </c>
      <c r="O47" s="21">
        <v>3511762.7099999995</v>
      </c>
      <c r="P47" s="21">
        <f>+[1]GASTOS!$K$162</f>
        <v>455342.68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1100000</v>
      </c>
      <c r="G48" s="21">
        <f t="shared" si="15"/>
        <v>1052855.7</v>
      </c>
      <c r="H48" s="17"/>
      <c r="I48" s="21">
        <v>38232</v>
      </c>
      <c r="M48" s="21">
        <v>374313.7</v>
      </c>
      <c r="P48" s="21">
        <f>+[1]GASTOS!$K$168</f>
        <v>640310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31375.919999999998</v>
      </c>
      <c r="H49" s="17"/>
      <c r="N49" s="21">
        <v>31375.919999999998</v>
      </c>
      <c r="Q49" s="21">
        <f>+'[2]Plantilla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+'[2]Plantilla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1572893.6</v>
      </c>
      <c r="H51" s="17">
        <v>962999.99</v>
      </c>
      <c r="M51" s="21">
        <v>299082</v>
      </c>
      <c r="O51" s="21">
        <v>195420.61</v>
      </c>
      <c r="P51" s="21">
        <f>+[1]GASTOS!$K$176</f>
        <v>115391</v>
      </c>
      <c r="Q51" s="21">
        <f>+'[2]Plantilla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542389.18999999994</v>
      </c>
      <c r="H52" s="17"/>
      <c r="J52" s="21">
        <v>152739.20000000001</v>
      </c>
      <c r="K52" s="21">
        <v>259600</v>
      </c>
      <c r="L52" s="21">
        <v>123900</v>
      </c>
      <c r="P52" s="21">
        <f>+[1]GASTOS!$K$183</f>
        <v>6149.99</v>
      </c>
      <c r="Q52" s="21">
        <f>+'[2]Plantilla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+'[2]Plantilla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+'[2]Plantilla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+'[2]Plantilla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5"/>
        <v>15063711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6747152.7299999995</v>
      </c>
      <c r="O56" s="14">
        <f t="shared" si="16"/>
        <v>0</v>
      </c>
      <c r="P56" s="14">
        <f t="shared" si="16"/>
        <v>0</v>
      </c>
      <c r="Q56" s="14">
        <f t="shared" si="16"/>
        <v>0</v>
      </c>
      <c r="R56" s="14">
        <f t="shared" si="16"/>
        <v>0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5594469.1200000001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5594469.1200000001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9469241.879999999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  <c r="N58" s="21">
        <v>1152683.6099999996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559240222.176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73616814.669999987</v>
      </c>
      <c r="O67" s="29">
        <f t="shared" si="17"/>
        <v>75287431.459999993</v>
      </c>
      <c r="P67" s="29">
        <f t="shared" si="17"/>
        <v>68005865.670000002</v>
      </c>
      <c r="Q67" s="29">
        <f t="shared" si="17"/>
        <v>0</v>
      </c>
      <c r="R67" s="29">
        <f t="shared" si="17"/>
        <v>0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f t="shared" si="19"/>
        <v>0</v>
      </c>
      <c r="J70" s="23">
        <f t="shared" si="19"/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/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f t="shared" si="24"/>
        <v>0</v>
      </c>
      <c r="J78" s="19">
        <f t="shared" si="24"/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9">
        <f>+F78+F67</f>
        <v>1780799783</v>
      </c>
      <c r="G80" s="39">
        <f>+G78+G67</f>
        <v>559240222.176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73616814.669999987</v>
      </c>
      <c r="O80" s="39">
        <f t="shared" si="26"/>
        <v>75287431.459999993</v>
      </c>
      <c r="P80" s="39">
        <f t="shared" si="26"/>
        <v>68005865.670000002</v>
      </c>
      <c r="Q80" s="39">
        <f t="shared" si="26"/>
        <v>0</v>
      </c>
      <c r="R80" s="39">
        <f t="shared" si="26"/>
        <v>0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116</v>
      </c>
    </row>
    <row r="83" spans="1:11" x14ac:dyDescent="0.25">
      <c r="A83" s="21" t="s">
        <v>115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3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2022-10-10T14:39:36Z</cp:lastPrinted>
  <dcterms:created xsi:type="dcterms:W3CDTF">2018-04-17T18:57:16Z</dcterms:created>
  <dcterms:modified xsi:type="dcterms:W3CDTF">2022-10-10T15:08:59Z</dcterms:modified>
</cp:coreProperties>
</file>