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castillo\Desktop\EJECUCION PRESUPUESTARIA\2024\11.NOV 2024\"/>
    </mc:Choice>
  </mc:AlternateContent>
  <xr:revisionPtr revIDLastSave="0" documentId="13_ncr:1_{9C0EBD77-7D00-4646-9DEB-4D889D6A0EB6}" xr6:coauthVersionLast="47" xr6:coauthVersionMax="47" xr10:uidLastSave="{00000000-0000-0000-0000-000000000000}"/>
  <bookViews>
    <workbookView xWindow="-120" yWindow="-120" windowWidth="25440" windowHeight="15390" xr2:uid="{3271FA02-EAA1-4E29-9CCB-DD010D4956B7}"/>
  </bookViews>
  <sheets>
    <sheet name="Ejecución Presupuesto UAI" sheetId="1" r:id="rId1"/>
  </sheets>
  <externalReferences>
    <externalReference r:id="rId2"/>
  </externalReferences>
  <definedNames>
    <definedName name="_xlnm.Print_Titles" localSheetId="0">'Ejecución Presupuesto UAI'!$2:$2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8" i="1" l="1"/>
  <c r="R77" i="1"/>
  <c r="Q77" i="1"/>
  <c r="P77" i="1"/>
  <c r="O77" i="1"/>
  <c r="N77" i="1"/>
  <c r="M77" i="1"/>
  <c r="K77" i="1"/>
  <c r="F77" i="1" s="1"/>
  <c r="J77" i="1"/>
  <c r="G77" i="1"/>
  <c r="F76" i="1"/>
  <c r="F75" i="1"/>
  <c r="R74" i="1"/>
  <c r="Q74" i="1"/>
  <c r="P74" i="1"/>
  <c r="O74" i="1"/>
  <c r="N74" i="1"/>
  <c r="M74" i="1"/>
  <c r="K74" i="1"/>
  <c r="J74" i="1"/>
  <c r="G74" i="1"/>
  <c r="F73" i="1"/>
  <c r="F72" i="1"/>
  <c r="R71" i="1"/>
  <c r="R79" i="1" s="1"/>
  <c r="Q71" i="1"/>
  <c r="P71" i="1"/>
  <c r="O71" i="1"/>
  <c r="O79" i="1" s="1"/>
  <c r="N71" i="1"/>
  <c r="N79" i="1" s="1"/>
  <c r="M71" i="1"/>
  <c r="M79" i="1" s="1"/>
  <c r="K71" i="1"/>
  <c r="J71" i="1"/>
  <c r="J79" i="1" s="1"/>
  <c r="I71" i="1"/>
  <c r="I79" i="1" s="1"/>
  <c r="H71" i="1"/>
  <c r="H79" i="1" s="1"/>
  <c r="G71" i="1"/>
  <c r="F67" i="1"/>
  <c r="F66" i="1"/>
  <c r="F65" i="1"/>
  <c r="F64" i="1"/>
  <c r="F63" i="1"/>
  <c r="F62" i="1"/>
  <c r="F61" i="1"/>
  <c r="F60" i="1"/>
  <c r="R59" i="1"/>
  <c r="Q59" i="1"/>
  <c r="P59" i="1"/>
  <c r="O59" i="1"/>
  <c r="N59" i="1"/>
  <c r="M59" i="1"/>
  <c r="L59" i="1"/>
  <c r="K59" i="1"/>
  <c r="J59" i="1"/>
  <c r="I59" i="1"/>
  <c r="H59" i="1"/>
  <c r="G59" i="1"/>
  <c r="E59" i="1"/>
  <c r="D59" i="1"/>
  <c r="R58" i="1"/>
  <c r="Q58" i="1"/>
  <c r="P58" i="1"/>
  <c r="O58" i="1"/>
  <c r="N58" i="1"/>
  <c r="M58" i="1"/>
  <c r="L58" i="1"/>
  <c r="K58" i="1"/>
  <c r="J58" i="1"/>
  <c r="I58" i="1"/>
  <c r="H58" i="1"/>
  <c r="G58" i="1"/>
  <c r="E58" i="1"/>
  <c r="D58" i="1"/>
  <c r="R56" i="1"/>
  <c r="Q56" i="1"/>
  <c r="P56" i="1"/>
  <c r="O56" i="1"/>
  <c r="N56" i="1"/>
  <c r="M56" i="1"/>
  <c r="L56" i="1"/>
  <c r="K56" i="1"/>
  <c r="J56" i="1"/>
  <c r="I56" i="1"/>
  <c r="H56" i="1"/>
  <c r="G56" i="1"/>
  <c r="E56" i="1"/>
  <c r="D56" i="1"/>
  <c r="R55" i="1"/>
  <c r="Q55" i="1"/>
  <c r="P55" i="1"/>
  <c r="O55" i="1"/>
  <c r="N55" i="1"/>
  <c r="M55" i="1"/>
  <c r="L55" i="1"/>
  <c r="K55" i="1"/>
  <c r="J55" i="1"/>
  <c r="I55" i="1"/>
  <c r="H55" i="1"/>
  <c r="G55" i="1"/>
  <c r="E55" i="1"/>
  <c r="D55" i="1"/>
  <c r="R54" i="1"/>
  <c r="Q54" i="1"/>
  <c r="P54" i="1"/>
  <c r="O54" i="1"/>
  <c r="N54" i="1"/>
  <c r="M54" i="1"/>
  <c r="L54" i="1"/>
  <c r="K54" i="1"/>
  <c r="J54" i="1"/>
  <c r="I54" i="1"/>
  <c r="H54" i="1"/>
  <c r="G54" i="1"/>
  <c r="E54" i="1"/>
  <c r="D54" i="1"/>
  <c r="R53" i="1"/>
  <c r="Q53" i="1"/>
  <c r="P53" i="1"/>
  <c r="O53" i="1"/>
  <c r="N53" i="1"/>
  <c r="M53" i="1"/>
  <c r="L53" i="1"/>
  <c r="K53" i="1"/>
  <c r="J53" i="1"/>
  <c r="I53" i="1"/>
  <c r="H53" i="1"/>
  <c r="G53" i="1"/>
  <c r="E53" i="1"/>
  <c r="D53" i="1"/>
  <c r="R52" i="1"/>
  <c r="Q52" i="1"/>
  <c r="P52" i="1"/>
  <c r="O52" i="1"/>
  <c r="N52" i="1"/>
  <c r="M52" i="1"/>
  <c r="L52" i="1"/>
  <c r="K52" i="1"/>
  <c r="J52" i="1"/>
  <c r="I52" i="1"/>
  <c r="H52" i="1"/>
  <c r="G52" i="1"/>
  <c r="E52" i="1"/>
  <c r="D52" i="1"/>
  <c r="R51" i="1"/>
  <c r="Q51" i="1"/>
  <c r="P51" i="1"/>
  <c r="O51" i="1"/>
  <c r="N51" i="1"/>
  <c r="M51" i="1"/>
  <c r="L51" i="1"/>
  <c r="K51" i="1"/>
  <c r="J51" i="1"/>
  <c r="I51" i="1"/>
  <c r="H51" i="1"/>
  <c r="G51" i="1"/>
  <c r="E51" i="1"/>
  <c r="D51" i="1"/>
  <c r="R50" i="1"/>
  <c r="Q50" i="1"/>
  <c r="P50" i="1"/>
  <c r="O50" i="1"/>
  <c r="N50" i="1"/>
  <c r="M50" i="1"/>
  <c r="L50" i="1"/>
  <c r="K50" i="1"/>
  <c r="J50" i="1"/>
  <c r="I50" i="1"/>
  <c r="H50" i="1"/>
  <c r="G50" i="1"/>
  <c r="E50" i="1"/>
  <c r="D50" i="1"/>
  <c r="R49" i="1"/>
  <c r="Q49" i="1"/>
  <c r="P49" i="1"/>
  <c r="O49" i="1"/>
  <c r="N49" i="1"/>
  <c r="M49" i="1"/>
  <c r="L49" i="1"/>
  <c r="K49" i="1"/>
  <c r="J49" i="1"/>
  <c r="I49" i="1"/>
  <c r="H49" i="1"/>
  <c r="G49" i="1"/>
  <c r="E49" i="1"/>
  <c r="D49" i="1"/>
  <c r="R48" i="1"/>
  <c r="Q48" i="1"/>
  <c r="P48" i="1"/>
  <c r="O48" i="1"/>
  <c r="N48" i="1"/>
  <c r="M48" i="1"/>
  <c r="L48" i="1"/>
  <c r="K48" i="1"/>
  <c r="J48" i="1"/>
  <c r="I48" i="1"/>
  <c r="H48" i="1"/>
  <c r="G48" i="1"/>
  <c r="E48" i="1"/>
  <c r="D48" i="1"/>
  <c r="R46" i="1"/>
  <c r="Q46" i="1"/>
  <c r="P46" i="1"/>
  <c r="P39" i="1" s="1"/>
  <c r="O46" i="1"/>
  <c r="N46" i="1"/>
  <c r="M46" i="1"/>
  <c r="L46" i="1"/>
  <c r="K46" i="1"/>
  <c r="J46" i="1"/>
  <c r="I46" i="1"/>
  <c r="H46" i="1"/>
  <c r="G46" i="1"/>
  <c r="E46" i="1"/>
  <c r="E39" i="1" s="1"/>
  <c r="D46" i="1"/>
  <c r="D39" i="1" s="1"/>
  <c r="F45" i="1"/>
  <c r="F44" i="1"/>
  <c r="F43" i="1"/>
  <c r="F42" i="1"/>
  <c r="F41" i="1"/>
  <c r="F40" i="1"/>
  <c r="R39" i="1"/>
  <c r="Q39" i="1"/>
  <c r="O39" i="1"/>
  <c r="N39" i="1"/>
  <c r="M39" i="1"/>
  <c r="L39" i="1"/>
  <c r="K39" i="1"/>
  <c r="J39" i="1"/>
  <c r="I39" i="1"/>
  <c r="H39" i="1"/>
  <c r="G39" i="1"/>
  <c r="R38" i="1"/>
  <c r="Q38" i="1"/>
  <c r="P38" i="1"/>
  <c r="O38" i="1"/>
  <c r="N38" i="1"/>
  <c r="M38" i="1"/>
  <c r="L38" i="1"/>
  <c r="K38" i="1"/>
  <c r="I38" i="1"/>
  <c r="G38" i="1"/>
  <c r="J37" i="1"/>
  <c r="H37" i="1"/>
  <c r="F37" i="1" s="1"/>
  <c r="E37" i="1"/>
  <c r="D37" i="1"/>
  <c r="F36" i="1"/>
  <c r="F35" i="1"/>
  <c r="F34" i="1"/>
  <c r="R33" i="1"/>
  <c r="Q33" i="1"/>
  <c r="P33" i="1"/>
  <c r="O33" i="1"/>
  <c r="N33" i="1"/>
  <c r="M33" i="1"/>
  <c r="L33" i="1"/>
  <c r="K33" i="1"/>
  <c r="I33" i="1"/>
  <c r="G33" i="1"/>
  <c r="R32" i="1"/>
  <c r="Q32" i="1"/>
  <c r="P32" i="1"/>
  <c r="O32" i="1"/>
  <c r="N32" i="1"/>
  <c r="M32" i="1"/>
  <c r="L32" i="1"/>
  <c r="K32" i="1"/>
  <c r="J32" i="1"/>
  <c r="I32" i="1"/>
  <c r="H32" i="1"/>
  <c r="G32" i="1"/>
  <c r="E32" i="1"/>
  <c r="D32" i="1"/>
  <c r="R30" i="1"/>
  <c r="Q30" i="1"/>
  <c r="P30" i="1"/>
  <c r="O30" i="1"/>
  <c r="N30" i="1"/>
  <c r="M30" i="1"/>
  <c r="L30" i="1"/>
  <c r="K30" i="1"/>
  <c r="J30" i="1"/>
  <c r="I30" i="1"/>
  <c r="H30" i="1"/>
  <c r="G30" i="1"/>
  <c r="E30" i="1"/>
  <c r="D30" i="1"/>
  <c r="F29" i="1"/>
  <c r="R28" i="1"/>
  <c r="Q28" i="1"/>
  <c r="P28" i="1"/>
  <c r="O28" i="1"/>
  <c r="N28" i="1"/>
  <c r="M28" i="1"/>
  <c r="L28" i="1"/>
  <c r="K28" i="1"/>
  <c r="J28" i="1"/>
  <c r="I28" i="1"/>
  <c r="H28" i="1"/>
  <c r="G28" i="1"/>
  <c r="E28" i="1"/>
  <c r="D28" i="1"/>
  <c r="R27" i="1"/>
  <c r="Q27" i="1"/>
  <c r="P27" i="1"/>
  <c r="O27" i="1"/>
  <c r="N27" i="1"/>
  <c r="M27" i="1"/>
  <c r="L27" i="1"/>
  <c r="K27" i="1"/>
  <c r="J27" i="1"/>
  <c r="I27" i="1"/>
  <c r="H27" i="1"/>
  <c r="G27" i="1"/>
  <c r="E27" i="1"/>
  <c r="D27" i="1"/>
  <c r="L26" i="1"/>
  <c r="K26" i="1"/>
  <c r="J26" i="1"/>
  <c r="I26" i="1"/>
  <c r="E26" i="1"/>
  <c r="D26" i="1"/>
  <c r="R25" i="1"/>
  <c r="Q25" i="1"/>
  <c r="P25" i="1"/>
  <c r="O25" i="1"/>
  <c r="N25" i="1"/>
  <c r="M25" i="1"/>
  <c r="L25" i="1"/>
  <c r="K25" i="1"/>
  <c r="J25" i="1"/>
  <c r="I25" i="1"/>
  <c r="H25" i="1"/>
  <c r="G25" i="1"/>
  <c r="E25" i="1"/>
  <c r="D25" i="1"/>
  <c r="R24" i="1"/>
  <c r="Q24" i="1"/>
  <c r="P24" i="1"/>
  <c r="O24" i="1"/>
  <c r="N24" i="1"/>
  <c r="M24" i="1"/>
  <c r="L24" i="1"/>
  <c r="K24" i="1"/>
  <c r="J24" i="1"/>
  <c r="I24" i="1"/>
  <c r="H24" i="1"/>
  <c r="G24" i="1"/>
  <c r="E24" i="1"/>
  <c r="D24" i="1"/>
  <c r="R23" i="1"/>
  <c r="Q23" i="1"/>
  <c r="P23" i="1"/>
  <c r="O23" i="1"/>
  <c r="N23" i="1"/>
  <c r="M23" i="1"/>
  <c r="L23" i="1"/>
  <c r="K23" i="1"/>
  <c r="J23" i="1"/>
  <c r="I23" i="1"/>
  <c r="H23" i="1"/>
  <c r="G23" i="1"/>
  <c r="E23" i="1"/>
  <c r="D23" i="1"/>
  <c r="R22" i="1"/>
  <c r="Q22" i="1"/>
  <c r="P22" i="1"/>
  <c r="O22" i="1"/>
  <c r="N22" i="1"/>
  <c r="M22" i="1"/>
  <c r="L22" i="1"/>
  <c r="K22" i="1"/>
  <c r="J22" i="1"/>
  <c r="I22" i="1"/>
  <c r="H22" i="1"/>
  <c r="G22" i="1"/>
  <c r="E22" i="1"/>
  <c r="D22" i="1"/>
  <c r="R20" i="1"/>
  <c r="Q20" i="1"/>
  <c r="P20" i="1"/>
  <c r="O20" i="1"/>
  <c r="N20" i="1"/>
  <c r="M20" i="1"/>
  <c r="L20" i="1"/>
  <c r="K20" i="1"/>
  <c r="J20" i="1"/>
  <c r="I20" i="1"/>
  <c r="H20" i="1"/>
  <c r="G20" i="1"/>
  <c r="E20" i="1"/>
  <c r="D20" i="1"/>
  <c r="R19" i="1"/>
  <c r="Q19" i="1"/>
  <c r="P19" i="1"/>
  <c r="O19" i="1"/>
  <c r="N19" i="1"/>
  <c r="M19" i="1"/>
  <c r="L19" i="1"/>
  <c r="K19" i="1"/>
  <c r="J19" i="1"/>
  <c r="I19" i="1"/>
  <c r="H19" i="1"/>
  <c r="G19" i="1"/>
  <c r="E19" i="1"/>
  <c r="D19" i="1"/>
  <c r="R18" i="1"/>
  <c r="Q18" i="1"/>
  <c r="P18" i="1"/>
  <c r="O18" i="1"/>
  <c r="N18" i="1"/>
  <c r="M18" i="1"/>
  <c r="L18" i="1"/>
  <c r="K18" i="1"/>
  <c r="J18" i="1"/>
  <c r="I18" i="1"/>
  <c r="H18" i="1"/>
  <c r="G18" i="1"/>
  <c r="E18" i="1"/>
  <c r="D18" i="1"/>
  <c r="R17" i="1"/>
  <c r="Q17" i="1"/>
  <c r="P17" i="1"/>
  <c r="O17" i="1"/>
  <c r="N17" i="1"/>
  <c r="M17" i="1"/>
  <c r="L17" i="1"/>
  <c r="K17" i="1"/>
  <c r="J17" i="1"/>
  <c r="I17" i="1"/>
  <c r="H17" i="1"/>
  <c r="G17" i="1"/>
  <c r="E17" i="1"/>
  <c r="D17" i="1"/>
  <c r="R16" i="1"/>
  <c r="Q16" i="1"/>
  <c r="P16" i="1"/>
  <c r="O16" i="1"/>
  <c r="N16" i="1"/>
  <c r="M16" i="1"/>
  <c r="L16" i="1"/>
  <c r="K16" i="1"/>
  <c r="J16" i="1"/>
  <c r="I16" i="1"/>
  <c r="H16" i="1"/>
  <c r="G16" i="1"/>
  <c r="E16" i="1"/>
  <c r="D16" i="1"/>
  <c r="R15" i="1"/>
  <c r="Q15" i="1"/>
  <c r="P15" i="1"/>
  <c r="O15" i="1"/>
  <c r="N15" i="1"/>
  <c r="M15" i="1"/>
  <c r="L15" i="1"/>
  <c r="K15" i="1"/>
  <c r="J15" i="1"/>
  <c r="I15" i="1"/>
  <c r="H15" i="1"/>
  <c r="G15" i="1"/>
  <c r="E15" i="1"/>
  <c r="D15" i="1"/>
  <c r="R14" i="1"/>
  <c r="Q14" i="1"/>
  <c r="P14" i="1"/>
  <c r="O14" i="1"/>
  <c r="N14" i="1"/>
  <c r="M14" i="1"/>
  <c r="L14" i="1"/>
  <c r="K14" i="1"/>
  <c r="J14" i="1"/>
  <c r="I14" i="1"/>
  <c r="H14" i="1"/>
  <c r="G14" i="1"/>
  <c r="E14" i="1"/>
  <c r="D14" i="1"/>
  <c r="R13" i="1"/>
  <c r="Q13" i="1"/>
  <c r="P13" i="1"/>
  <c r="O13" i="1"/>
  <c r="N13" i="1"/>
  <c r="M13" i="1"/>
  <c r="L13" i="1"/>
  <c r="K13" i="1"/>
  <c r="J13" i="1"/>
  <c r="I13" i="1"/>
  <c r="H13" i="1"/>
  <c r="G13" i="1"/>
  <c r="E13" i="1"/>
  <c r="D13" i="1"/>
  <c r="R12" i="1"/>
  <c r="Q12" i="1"/>
  <c r="Q10" i="1" s="1"/>
  <c r="P12" i="1"/>
  <c r="O12" i="1"/>
  <c r="N12" i="1"/>
  <c r="M12" i="1"/>
  <c r="L12" i="1"/>
  <c r="K12" i="1"/>
  <c r="J12" i="1"/>
  <c r="I12" i="1"/>
  <c r="H12" i="1"/>
  <c r="G12" i="1"/>
  <c r="E12" i="1"/>
  <c r="D12" i="1"/>
  <c r="R11" i="1"/>
  <c r="Q11" i="1"/>
  <c r="P11" i="1"/>
  <c r="O11" i="1"/>
  <c r="N11" i="1"/>
  <c r="M11" i="1"/>
  <c r="L11" i="1"/>
  <c r="K11" i="1"/>
  <c r="J11" i="1"/>
  <c r="I11" i="1"/>
  <c r="H11" i="1"/>
  <c r="G11" i="1"/>
  <c r="E11" i="1"/>
  <c r="D11" i="1"/>
  <c r="R9" i="1"/>
  <c r="Q9" i="1"/>
  <c r="P9" i="1"/>
  <c r="O9" i="1"/>
  <c r="N9" i="1"/>
  <c r="M9" i="1"/>
  <c r="L9" i="1"/>
  <c r="K9" i="1"/>
  <c r="J9" i="1"/>
  <c r="I9" i="1"/>
  <c r="H9" i="1"/>
  <c r="G9" i="1"/>
  <c r="E9" i="1"/>
  <c r="D9" i="1"/>
  <c r="R8" i="1"/>
  <c r="Q8" i="1"/>
  <c r="P8" i="1"/>
  <c r="O8" i="1"/>
  <c r="N8" i="1"/>
  <c r="M8" i="1"/>
  <c r="K8" i="1"/>
  <c r="J8" i="1"/>
  <c r="I8" i="1"/>
  <c r="H8" i="1"/>
  <c r="G8" i="1"/>
  <c r="E8" i="1"/>
  <c r="D8" i="1"/>
  <c r="R7" i="1"/>
  <c r="Q7" i="1"/>
  <c r="P7" i="1"/>
  <c r="O7" i="1"/>
  <c r="N7" i="1"/>
  <c r="M7" i="1"/>
  <c r="L7" i="1"/>
  <c r="K7" i="1"/>
  <c r="J7" i="1"/>
  <c r="I7" i="1"/>
  <c r="H7" i="1"/>
  <c r="G7" i="1"/>
  <c r="E7" i="1"/>
  <c r="D7" i="1"/>
  <c r="R6" i="1"/>
  <c r="Q6" i="1"/>
  <c r="P6" i="1"/>
  <c r="O6" i="1"/>
  <c r="N6" i="1"/>
  <c r="M6" i="1"/>
  <c r="L6" i="1"/>
  <c r="K6" i="1"/>
  <c r="J6" i="1"/>
  <c r="I6" i="1"/>
  <c r="H6" i="1"/>
  <c r="G6" i="1"/>
  <c r="E6" i="1"/>
  <c r="D6" i="1"/>
  <c r="R5" i="1"/>
  <c r="Q5" i="1"/>
  <c r="P5" i="1"/>
  <c r="O5" i="1"/>
  <c r="N5" i="1"/>
  <c r="M5" i="1"/>
  <c r="L5" i="1"/>
  <c r="K5" i="1"/>
  <c r="J5" i="1"/>
  <c r="I5" i="1"/>
  <c r="H5" i="1"/>
  <c r="G5" i="1"/>
  <c r="E5" i="1"/>
  <c r="D5" i="1"/>
  <c r="Q4" i="1" l="1"/>
  <c r="P57" i="1"/>
  <c r="P47" i="1"/>
  <c r="E57" i="1"/>
  <c r="J57" i="1"/>
  <c r="N57" i="1"/>
  <c r="R57" i="1"/>
  <c r="H57" i="1"/>
  <c r="P31" i="1"/>
  <c r="F39" i="1"/>
  <c r="P4" i="1"/>
  <c r="P10" i="1"/>
  <c r="L57" i="1"/>
  <c r="P21" i="1"/>
  <c r="O10" i="1"/>
  <c r="L4" i="1"/>
  <c r="R21" i="1"/>
  <c r="H31" i="1"/>
  <c r="D57" i="1"/>
  <c r="F58" i="1"/>
  <c r="M57" i="1"/>
  <c r="Q57" i="1"/>
  <c r="F71" i="1"/>
  <c r="F79" i="1" s="1"/>
  <c r="K79" i="1"/>
  <c r="P79" i="1"/>
  <c r="Q79" i="1"/>
  <c r="F74" i="1"/>
  <c r="F59" i="1"/>
  <c r="G4" i="1"/>
  <c r="D31" i="1"/>
  <c r="F33" i="1"/>
  <c r="E31" i="1"/>
  <c r="J31" i="1"/>
  <c r="N31" i="1"/>
  <c r="F55" i="1"/>
  <c r="K4" i="1"/>
  <c r="N47" i="1"/>
  <c r="F9" i="1"/>
  <c r="F13" i="1"/>
  <c r="K10" i="1"/>
  <c r="F16" i="1"/>
  <c r="F20" i="1"/>
  <c r="K31" i="1"/>
  <c r="O31" i="1"/>
  <c r="R31" i="1"/>
  <c r="F51" i="1"/>
  <c r="J47" i="1"/>
  <c r="R47" i="1"/>
  <c r="F53" i="1"/>
  <c r="F8" i="1"/>
  <c r="F25" i="1"/>
  <c r="F26" i="1"/>
  <c r="K47" i="1"/>
  <c r="O47" i="1"/>
  <c r="O4" i="1"/>
  <c r="J21" i="1"/>
  <c r="M31" i="1"/>
  <c r="Q31" i="1"/>
  <c r="I57" i="1"/>
  <c r="N21" i="1"/>
  <c r="F6" i="1"/>
  <c r="F7" i="1"/>
  <c r="D4" i="1"/>
  <c r="G10" i="1"/>
  <c r="D10" i="1"/>
  <c r="F15" i="1"/>
  <c r="F19" i="1"/>
  <c r="F24" i="1"/>
  <c r="F30" i="1"/>
  <c r="L31" i="1"/>
  <c r="F46" i="1"/>
  <c r="F52" i="1"/>
  <c r="F14" i="1"/>
  <c r="F18" i="1"/>
  <c r="E21" i="1"/>
  <c r="F23" i="1"/>
  <c r="F28" i="1"/>
  <c r="I31" i="1"/>
  <c r="I47" i="1"/>
  <c r="M47" i="1"/>
  <c r="Q47" i="1"/>
  <c r="F50" i="1"/>
  <c r="F56" i="1"/>
  <c r="G57" i="1"/>
  <c r="K57" i="1"/>
  <c r="O57" i="1"/>
  <c r="E4" i="1"/>
  <c r="F12" i="1"/>
  <c r="F17" i="1"/>
  <c r="K21" i="1"/>
  <c r="O21" i="1"/>
  <c r="F27" i="1"/>
  <c r="F38" i="1"/>
  <c r="F49" i="1"/>
  <c r="F54" i="1"/>
  <c r="F48" i="1"/>
  <c r="G47" i="1"/>
  <c r="M10" i="1"/>
  <c r="F22" i="1"/>
  <c r="G21" i="1"/>
  <c r="L47" i="1"/>
  <c r="F5" i="1"/>
  <c r="I4" i="1"/>
  <c r="M4" i="1"/>
  <c r="E10" i="1"/>
  <c r="J10" i="1"/>
  <c r="N10" i="1"/>
  <c r="R10" i="1"/>
  <c r="H21" i="1"/>
  <c r="L21" i="1"/>
  <c r="D47" i="1"/>
  <c r="F11" i="1"/>
  <c r="H10" i="1"/>
  <c r="I10" i="1"/>
  <c r="H47" i="1"/>
  <c r="H4" i="1"/>
  <c r="J4" i="1"/>
  <c r="N4" i="1"/>
  <c r="R4" i="1"/>
  <c r="D21" i="1"/>
  <c r="I21" i="1"/>
  <c r="M21" i="1"/>
  <c r="Q21" i="1"/>
  <c r="Q68" i="1" s="1"/>
  <c r="F32" i="1"/>
  <c r="G31" i="1"/>
  <c r="E47" i="1"/>
  <c r="G79" i="1"/>
  <c r="P3" i="1" l="1"/>
  <c r="P68" i="1"/>
  <c r="P81" i="1" s="1"/>
  <c r="E68" i="1"/>
  <c r="E81" i="1" s="1"/>
  <c r="F57" i="1"/>
  <c r="O3" i="1"/>
  <c r="D3" i="1"/>
  <c r="O68" i="1"/>
  <c r="O81" i="1" s="1"/>
  <c r="K3" i="1"/>
  <c r="K68" i="1"/>
  <c r="K81" i="1" s="1"/>
  <c r="F31" i="1"/>
  <c r="G3" i="1"/>
  <c r="D68" i="1"/>
  <c r="D81" i="1" s="1"/>
  <c r="E3" i="1"/>
  <c r="F4" i="1"/>
  <c r="R68" i="1"/>
  <c r="R81" i="1" s="1"/>
  <c r="R3" i="1"/>
  <c r="I68" i="1"/>
  <c r="I81" i="1" s="1"/>
  <c r="I3" i="1"/>
  <c r="N68" i="1"/>
  <c r="N81" i="1" s="1"/>
  <c r="N3" i="1"/>
  <c r="J68" i="1"/>
  <c r="J81" i="1" s="1"/>
  <c r="J3" i="1"/>
  <c r="Q81" i="1"/>
  <c r="Q3" i="1"/>
  <c r="H68" i="1"/>
  <c r="H81" i="1" s="1"/>
  <c r="H3" i="1"/>
  <c r="F21" i="1"/>
  <c r="G68" i="1"/>
  <c r="G81" i="1" s="1"/>
  <c r="M3" i="1"/>
  <c r="M68" i="1"/>
  <c r="M81" i="1" s="1"/>
  <c r="F47" i="1"/>
  <c r="L10" i="1" l="1"/>
  <c r="L68" i="1" l="1"/>
  <c r="L81" i="1" s="1"/>
  <c r="F10" i="1"/>
  <c r="F68" i="1" s="1"/>
  <c r="F81" i="1" s="1"/>
  <c r="L3" i="1"/>
  <c r="F3" i="1" s="1"/>
  <c r="G83" i="1" l="1"/>
</calcChain>
</file>

<file path=xl/sharedStrings.xml><?xml version="1.0" encoding="utf-8"?>
<sst xmlns="http://schemas.openxmlformats.org/spreadsheetml/2006/main" count="121" uniqueCount="111">
  <si>
    <t>Detalle</t>
  </si>
  <si>
    <t>Presupuesto Aprobado</t>
  </si>
  <si>
    <t>Presupuesto Modificado</t>
  </si>
  <si>
    <t>Total  Devengado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</si>
  <si>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</si>
  <si>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</si>
  <si>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</si>
  <si>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</si>
  <si>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</si>
  <si>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</si>
  <si>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</si>
  <si>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</si>
  <si>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</si>
  <si>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</si>
  <si>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</si>
  <si>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</si>
  <si>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</si>
  <si>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</si>
  <si>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</si>
  <si>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</si>
  <si>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</si>
  <si>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</si>
  <si>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</si>
  <si>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</si>
  <si>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</si>
  <si>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</si>
  <si>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</si>
  <si>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</si>
  <si>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</si>
  <si>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</si>
  <si>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2.2.5.9 - DERECHO DE USO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</si>
  <si>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</si>
  <si>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</si>
  <si>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</si>
  <si>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</si>
  <si>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</si>
  <si>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</si>
  <si>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</si>
  <si>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</si>
  <si>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</si>
  <si>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</si>
  <si>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</si>
  <si>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</si>
  <si>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</si>
  <si>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</si>
  <si>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</si>
  <si>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</si>
  <si>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</si>
  <si>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</si>
  <si>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</si>
  <si>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</si>
  <si>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</si>
  <si>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</si>
  <si>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</si>
  <si>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</si>
  <si>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</si>
  <si>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</si>
  <si>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</si>
  <si>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</si>
  <si>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</si>
  <si>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</si>
  <si>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</si>
  <si>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</si>
  <si>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</si>
  <si>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2.6.3.4 EQUIPOS E INSTRUMENTOS DE MEDICION CIENTIFICAA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</si>
  <si>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</si>
  <si>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</si>
  <si>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</si>
  <si>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</si>
  <si>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</si>
  <si>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</si>
  <si>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</si>
  <si>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</si>
  <si>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</si>
  <si>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</si>
  <si>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</si>
  <si>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</si>
  <si>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</si>
  <si>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/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</si>
  <si>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</si>
  <si>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</si>
  <si>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</si>
  <si>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</si>
  <si>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</si>
  <si>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</si>
  <si>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</si>
  <si>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</si>
  <si>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</si>
  <si>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</si>
  <si>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</si>
  <si>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</si>
  <si>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</si>
  <si>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</si>
  <si>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</si>
  <si>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</si>
  <si>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>Notas: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</si>
  <si>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</si>
  <si>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</si>
  <si>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3. Total devengado: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</si>
  <si>
    <t xml:space="preserve">4. Se presenta el gasto por mes; cada mes se debe actualizar el gasto devengado de los meses anteriores. </t>
  </si>
  <si>
    <t xml:space="preserve">5. Se presenta la clasificación objetal del gasto al nivel de cuenta. </t>
  </si>
  <si>
    <t>6. Fecha de imputación: último día del mes analizado</t>
  </si>
  <si>
    <t>7. Fecha de registro: el día 10 del mes siguiente al mes analizado</t>
  </si>
  <si>
    <t>ELABORADO POR: _________________________________</t>
  </si>
  <si>
    <t>AUTORIZADO  POR: _________________________________</t>
  </si>
  <si>
    <t xml:space="preserve">                                    Lic. Hommy Castillo </t>
  </si>
  <si>
    <t xml:space="preserve"> Lic. Baudy Antigua Hiciano</t>
  </si>
  <si>
    <t xml:space="preserve">                                    Analista de Presupuesto</t>
  </si>
  <si>
    <t xml:space="preserve">  Encargado  Financiero </t>
  </si>
  <si>
    <t>Fecha de registro: 10 de Diciembre 2024</t>
  </si>
  <si>
    <t>Fecha de imputación: hasta el 30 de Noviembre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</si>
</sst>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0"/>
      <name val="Aharoni"/>
      <charset val="177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0"/>
      <name val="Arial Black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70C0"/>
        <bgColor theme="4" tint="0.79998168889431442"/>
      </patternFill>
    </fill>
    <fill>
      <patternFill patternType="solid">
        <fgColor rgb="FFC00000"/>
        <bgColor theme="4" tint="0.79998168889431442"/>
      </patternFill>
    </fill>
    <fill>
      <patternFill patternType="solid">
        <fgColor rgb="FFC00000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43" fontId="2" fillId="0" borderId="0" xfId="1" applyFont="1" applyAlignment="1">
      <alignment vertical="center"/>
    </xf>
    <xf numFmtId="43" fontId="3" fillId="2" borderId="0" xfId="1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center" vertical="center" wrapText="1"/>
    </xf>
    <xf numFmtId="43" fontId="4" fillId="3" borderId="2" xfId="1" applyFont="1" applyFill="1" applyBorder="1" applyAlignment="1">
      <alignment horizontal="center" vertical="center" wrapText="1"/>
    </xf>
    <xf numFmtId="43" fontId="2" fillId="0" borderId="0" xfId="1" applyFont="1" applyAlignment="1">
      <alignment horizontal="center" vertical="center"/>
    </xf>
    <xf numFmtId="43" fontId="5" fillId="0" borderId="3" xfId="1" applyFont="1" applyBorder="1" applyAlignment="1">
      <alignment horizontal="left" vertical="center" wrapText="1"/>
    </xf>
    <xf numFmtId="43" fontId="5" fillId="0" borderId="0" xfId="1" applyFont="1" applyAlignment="1">
      <alignment horizontal="left" vertical="center" wrapText="1"/>
    </xf>
    <xf numFmtId="43" fontId="5" fillId="0" borderId="0" xfId="1" applyFont="1" applyAlignment="1">
      <alignment horizontal="center" vertical="center" wrapText="1"/>
    </xf>
    <xf numFmtId="43" fontId="5" fillId="0" borderId="0" xfId="1" applyFont="1" applyAlignment="1">
      <alignment vertical="center"/>
    </xf>
    <xf numFmtId="43" fontId="5" fillId="0" borderId="0" xfId="1" applyFont="1" applyAlignment="1">
      <alignment vertical="center" wrapText="1"/>
    </xf>
    <xf numFmtId="43" fontId="2" fillId="0" borderId="0" xfId="1" applyFont="1" applyAlignment="1">
      <alignment horizontal="left" vertical="center" wrapText="1"/>
    </xf>
    <xf numFmtId="43" fontId="2" fillId="0" borderId="0" xfId="1" applyFont="1" applyAlignment="1">
      <alignment vertical="center" wrapText="1"/>
    </xf>
    <xf numFmtId="43" fontId="2" fillId="0" borderId="0" xfId="1" applyFont="1" applyFill="1" applyAlignment="1">
      <alignment vertical="center"/>
    </xf>
    <xf numFmtId="43" fontId="2" fillId="0" borderId="0" xfId="1" applyFont="1" applyFill="1" applyAlignment="1">
      <alignment vertical="center" wrapText="1"/>
    </xf>
    <xf numFmtId="43" fontId="5" fillId="0" borderId="0" xfId="1" quotePrefix="1" applyFont="1" applyAlignment="1">
      <alignment vertical="center" wrapText="1"/>
    </xf>
    <xf numFmtId="43" fontId="6" fillId="2" borderId="4" xfId="1" applyFont="1" applyFill="1" applyBorder="1" applyAlignment="1">
      <alignment horizontal="center" vertical="center" wrapText="1"/>
    </xf>
    <xf numFmtId="43" fontId="7" fillId="3" borderId="4" xfId="1" applyFont="1" applyFill="1" applyBorder="1" applyAlignment="1">
      <alignment horizontal="center" vertical="center" wrapText="1"/>
    </xf>
    <xf numFmtId="43" fontId="7" fillId="4" borderId="3" xfId="1" applyFont="1" applyFill="1" applyBorder="1" applyAlignment="1">
      <alignment horizontal="left" vertical="center" wrapText="1"/>
    </xf>
    <xf numFmtId="43" fontId="5" fillId="0" borderId="3" xfId="1" applyFont="1" applyBorder="1" applyAlignment="1">
      <alignment vertical="center" wrapText="1"/>
    </xf>
    <xf numFmtId="43" fontId="6" fillId="2" borderId="4" xfId="1" applyFont="1" applyFill="1" applyBorder="1" applyAlignment="1">
      <alignment horizontal="left" vertical="center" wrapText="1"/>
    </xf>
    <xf numFmtId="43" fontId="6" fillId="5" borderId="4" xfId="1" applyFont="1" applyFill="1" applyBorder="1" applyAlignment="1">
      <alignment horizontal="center" vertical="center" wrapText="1"/>
    </xf>
    <xf numFmtId="43" fontId="3" fillId="2" borderId="4" xfId="1" applyFont="1" applyFill="1" applyBorder="1" applyAlignment="1">
      <alignment horizontal="left" vertical="center" wrapText="1"/>
    </xf>
    <xf numFmtId="43" fontId="3" fillId="2" borderId="0" xfId="1" applyFont="1" applyFill="1" applyBorder="1" applyAlignment="1">
      <alignment horizontal="left" vertical="center" wrapText="1"/>
    </xf>
    <xf numFmtId="43" fontId="7" fillId="3" borderId="0" xfId="1" applyFont="1" applyFill="1" applyBorder="1" applyAlignment="1">
      <alignment horizontal="center" vertical="center" wrapText="1"/>
    </xf>
    <xf numFmtId="43" fontId="8" fillId="0" borderId="0" xfId="1" applyFont="1" applyAlignment="1">
      <alignment vertical="center"/>
    </xf>
    <xf numFmtId="0" fontId="2" fillId="0" borderId="0" xfId="1" applyNumberFormat="1" applyFont="1" applyAlignment="1">
      <alignment vertical="top"/>
    </xf>
    <xf numFmtId="0" fontId="8" fillId="0" borderId="0" xfId="1" applyNumberFormat="1" applyFont="1" applyAlignment="1">
      <alignment vertical="top"/>
    </xf>
    <xf numFmtId="43" fontId="2" fillId="0" borderId="0" xfId="1" applyFont="1" applyAlignment="1">
      <alignment vertical="top"/>
    </xf>
    <xf numFmtId="0" fontId="2" fillId="0" borderId="0" xfId="1" applyNumberFormat="1" applyFont="1" applyBorder="1" applyAlignment="1">
      <alignment vertical="top"/>
    </xf>
    <xf numFmtId="43" fontId="2" fillId="0" borderId="0" xfId="1" applyFont="1" applyBorder="1" applyAlignment="1">
      <alignment vertical="center"/>
    </xf>
    <xf numFmtId="43" fontId="9" fillId="0" borderId="0" xfId="1" applyFont="1" applyAlignment="1">
      <alignment horizontal="left" vertical="center"/>
    </xf>
    <xf numFmtId="43" fontId="2" fillId="0" borderId="0" xfId="1" applyFont="1" applyAlignment="1">
      <alignment horizontal="left" vertical="center"/>
    </xf>
    <xf numFmtId="43" fontId="2" fillId="0" borderId="5" xfId="1" applyFont="1" applyBorder="1" applyAlignment="1">
      <alignment vertical="center"/>
    </xf>
    <xf numFmtId="43" fontId="5" fillId="6" borderId="0" xfId="1" applyFont="1" applyFill="1" applyAlignment="1">
      <alignment vertical="center" wrapText="1"/>
    </xf>
    <xf numFmtId="43" fontId="2" fillId="6" borderId="0" xfId="1" applyFont="1" applyFill="1" applyAlignment="1">
      <alignment vertical="center" wrapText="1"/>
    </xf>
    <xf numFmtId="0" fontId="2" fillId="0" borderId="0" xfId="1" applyNumberFormat="1" applyFont="1" applyAlignment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castillo\Desktop\2024\PRESUPUESTO%20APROBADO%20Y%20DETALLE%20EJECUCION%202024%20(Autoguardado).xlsx" TargetMode="External"/><Relationship Id="rId1" Type="http://schemas.openxmlformats.org/officeDocument/2006/relationships/externalLinkPath" Target="/Users/hcastillo/Desktop/2024/PRESUPUESTO%20APROBADO%20Y%20DETALLE%20EJECUCION%202024%20(Autoguardad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supuesto Aprobado 2024"/>
      <sheetName val="Ejecución Presupuesto UAI"/>
      <sheetName val="Detalle Ejecucion Presupuesto "/>
      <sheetName val="AYUDAS"/>
      <sheetName val="Modificacion de ajuste cuentas"/>
      <sheetName val="Hoja5"/>
      <sheetName val="Hoja6"/>
      <sheetName val="Hoja4"/>
      <sheetName val="Modificacion de PPto 1"/>
      <sheetName val="Hoja1"/>
      <sheetName val="Hoja2"/>
      <sheetName val="Hoja3"/>
    </sheetNames>
    <sheetDataSet>
      <sheetData sheetId="0"/>
      <sheetData sheetId="1"/>
      <sheetData sheetId="2">
        <row r="4">
          <cell r="C4">
            <v>545200000</v>
          </cell>
          <cell r="D4">
            <v>535085800.35000002</v>
          </cell>
          <cell r="E4">
            <v>37382994.609999999</v>
          </cell>
          <cell r="F4">
            <v>36844250</v>
          </cell>
          <cell r="G4">
            <v>38126188.460000001</v>
          </cell>
          <cell r="I4">
            <v>37246610</v>
          </cell>
          <cell r="J4">
            <v>37735860</v>
          </cell>
          <cell r="K4">
            <v>38454442.520000003</v>
          </cell>
          <cell r="M4">
            <v>38120556.75</v>
          </cell>
          <cell r="N4">
            <v>38292196.159999996</v>
          </cell>
          <cell r="O4">
            <v>38794170.150000006</v>
          </cell>
          <cell r="Q4">
            <v>37660058.079999998</v>
          </cell>
          <cell r="R4">
            <v>37956479.810000002</v>
          </cell>
          <cell r="S4">
            <v>0</v>
          </cell>
        </row>
        <row r="12">
          <cell r="C12">
            <v>214540000</v>
          </cell>
          <cell r="D12">
            <v>199850000</v>
          </cell>
          <cell r="E12">
            <v>40731950</v>
          </cell>
          <cell r="F12">
            <v>5992700</v>
          </cell>
          <cell r="G12">
            <v>5540700</v>
          </cell>
          <cell r="I12">
            <v>33130100</v>
          </cell>
          <cell r="J12">
            <v>6540350</v>
          </cell>
          <cell r="K12">
            <v>12312625</v>
          </cell>
          <cell r="M12">
            <v>6074450</v>
          </cell>
          <cell r="N12">
            <v>6910700</v>
          </cell>
          <cell r="O12">
            <v>6218200</v>
          </cell>
          <cell r="Q12">
            <v>34389641</v>
          </cell>
          <cell r="R12">
            <v>5912200</v>
          </cell>
          <cell r="S12">
            <v>0</v>
          </cell>
        </row>
        <row r="19">
          <cell r="C19">
            <v>10050000</v>
          </cell>
          <cell r="D19">
            <v>13730000</v>
          </cell>
          <cell r="E19">
            <v>0</v>
          </cell>
          <cell r="F19">
            <v>0</v>
          </cell>
          <cell r="G19">
            <v>1530000</v>
          </cell>
          <cell r="I19">
            <v>300000</v>
          </cell>
          <cell r="J19">
            <v>1195000</v>
          </cell>
          <cell r="K19">
            <v>1220000</v>
          </cell>
          <cell r="M19">
            <v>1820000</v>
          </cell>
          <cell r="N19">
            <v>1505000</v>
          </cell>
          <cell r="O19">
            <v>1450000</v>
          </cell>
          <cell r="Q19">
            <v>150000</v>
          </cell>
          <cell r="R19">
            <v>1345000</v>
          </cell>
          <cell r="S19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I22">
            <v>0</v>
          </cell>
          <cell r="J22">
            <v>0</v>
          </cell>
          <cell r="M22">
            <v>0</v>
          </cell>
          <cell r="N22">
            <v>0</v>
          </cell>
          <cell r="O22">
            <v>0</v>
          </cell>
          <cell r="Q22">
            <v>0</v>
          </cell>
          <cell r="R22">
            <v>0</v>
          </cell>
          <cell r="S22">
            <v>0</v>
          </cell>
        </row>
        <row r="27">
          <cell r="C27">
            <v>78500000</v>
          </cell>
          <cell r="D27">
            <v>78500000</v>
          </cell>
          <cell r="E27">
            <v>5541210.4400000004</v>
          </cell>
          <cell r="F27">
            <v>5572036.9299999997</v>
          </cell>
          <cell r="G27">
            <v>5639886.3000000007</v>
          </cell>
          <cell r="I27">
            <v>5639327.0700000003</v>
          </cell>
          <cell r="J27">
            <v>5629679.3799999999</v>
          </cell>
          <cell r="K27">
            <v>5631679.3799999999</v>
          </cell>
          <cell r="M27">
            <v>5636290.75</v>
          </cell>
          <cell r="N27">
            <v>5603336.4500000002</v>
          </cell>
          <cell r="O27">
            <v>5619314.9699999997</v>
          </cell>
          <cell r="Q27">
            <v>5639688.4500000002</v>
          </cell>
          <cell r="R27">
            <v>5755014.8799999999</v>
          </cell>
          <cell r="S27">
            <v>0</v>
          </cell>
        </row>
        <row r="31">
          <cell r="K31">
            <v>17376946.219999999</v>
          </cell>
        </row>
        <row r="32">
          <cell r="C32">
            <v>11800000</v>
          </cell>
          <cell r="D32">
            <v>19750000</v>
          </cell>
          <cell r="E32">
            <v>1251542.49</v>
          </cell>
          <cell r="F32">
            <v>1007830.06</v>
          </cell>
          <cell r="G32">
            <v>2632819.15</v>
          </cell>
          <cell r="I32">
            <v>1155060.02</v>
          </cell>
          <cell r="J32">
            <v>1052842.58</v>
          </cell>
          <cell r="K32">
            <v>2791005.64</v>
          </cell>
          <cell r="M32">
            <v>1014576.02</v>
          </cell>
          <cell r="N32">
            <v>1133645.47</v>
          </cell>
          <cell r="O32">
            <v>1929301.78</v>
          </cell>
          <cell r="Q32">
            <v>1314650.51</v>
          </cell>
          <cell r="R32">
            <v>1217476.33</v>
          </cell>
          <cell r="S32">
            <v>0</v>
          </cell>
        </row>
        <row r="40">
          <cell r="C40">
            <v>43000000</v>
          </cell>
          <cell r="D40">
            <v>66888000</v>
          </cell>
          <cell r="E40">
            <v>1491581</v>
          </cell>
          <cell r="F40">
            <v>578274</v>
          </cell>
          <cell r="G40">
            <v>2034674</v>
          </cell>
          <cell r="I40">
            <v>763477.63</v>
          </cell>
          <cell r="J40">
            <v>2725800</v>
          </cell>
          <cell r="K40">
            <v>8293454.2599999998</v>
          </cell>
          <cell r="M40">
            <v>3969877.5</v>
          </cell>
          <cell r="N40">
            <v>14038817</v>
          </cell>
          <cell r="O40">
            <v>8652465.9199999999</v>
          </cell>
          <cell r="Q40">
            <v>4887002.54</v>
          </cell>
          <cell r="R40">
            <v>1558830</v>
          </cell>
          <cell r="S40">
            <v>0</v>
          </cell>
        </row>
        <row r="44">
          <cell r="C44">
            <v>17000000</v>
          </cell>
          <cell r="D44">
            <v>14000000</v>
          </cell>
          <cell r="E44">
            <v>212591</v>
          </cell>
          <cell r="F44">
            <v>152295.1</v>
          </cell>
          <cell r="G44">
            <v>598262</v>
          </cell>
          <cell r="I44">
            <v>2098519.39</v>
          </cell>
          <cell r="J44">
            <v>1425432.5</v>
          </cell>
          <cell r="K44">
            <v>43486</v>
          </cell>
          <cell r="M44">
            <v>1195511.3500000001</v>
          </cell>
          <cell r="N44">
            <v>141643.1</v>
          </cell>
          <cell r="O44">
            <v>3908671.15</v>
          </cell>
          <cell r="Q44">
            <v>472243.30000000005</v>
          </cell>
          <cell r="R44">
            <v>757675</v>
          </cell>
          <cell r="S44">
            <v>0</v>
          </cell>
        </row>
        <row r="47">
          <cell r="C47">
            <v>6450000</v>
          </cell>
          <cell r="D47">
            <v>5450000</v>
          </cell>
          <cell r="E47">
            <v>63109.81</v>
          </cell>
          <cell r="F47">
            <v>6970</v>
          </cell>
          <cell r="G47">
            <v>377161.18</v>
          </cell>
          <cell r="I47">
            <v>301686.73</v>
          </cell>
          <cell r="J47">
            <v>0</v>
          </cell>
          <cell r="K47">
            <v>288228.01</v>
          </cell>
          <cell r="M47">
            <v>840</v>
          </cell>
          <cell r="N47">
            <v>666302.18000000005</v>
          </cell>
          <cell r="O47">
            <v>230060</v>
          </cell>
          <cell r="Q47">
            <v>274471.62</v>
          </cell>
          <cell r="R47">
            <v>980.35</v>
          </cell>
          <cell r="S47">
            <v>0</v>
          </cell>
        </row>
        <row r="51">
          <cell r="C51">
            <v>4720000</v>
          </cell>
          <cell r="D51">
            <v>5720000</v>
          </cell>
          <cell r="E51">
            <v>221319.66</v>
          </cell>
          <cell r="F51">
            <v>17799.12</v>
          </cell>
          <cell r="G51">
            <v>291063.52</v>
          </cell>
          <cell r="I51">
            <v>63408</v>
          </cell>
          <cell r="J51">
            <v>18408</v>
          </cell>
          <cell r="K51">
            <v>232700</v>
          </cell>
          <cell r="M51">
            <v>244000</v>
          </cell>
          <cell r="N51">
            <v>170000</v>
          </cell>
          <cell r="O51">
            <v>0</v>
          </cell>
          <cell r="Q51">
            <v>62186</v>
          </cell>
          <cell r="R51">
            <v>237028</v>
          </cell>
          <cell r="S51">
            <v>0</v>
          </cell>
        </row>
        <row r="57">
          <cell r="C57">
            <v>3000000</v>
          </cell>
          <cell r="D57">
            <v>8175000</v>
          </cell>
          <cell r="E57">
            <v>0</v>
          </cell>
          <cell r="F57">
            <v>0</v>
          </cell>
          <cell r="G57">
            <v>2963179.59</v>
          </cell>
          <cell r="I57">
            <v>0</v>
          </cell>
          <cell r="J57">
            <v>0</v>
          </cell>
          <cell r="K57">
            <v>210444.08</v>
          </cell>
          <cell r="M57">
            <v>0</v>
          </cell>
          <cell r="N57">
            <v>120100</v>
          </cell>
          <cell r="O57">
            <v>0</v>
          </cell>
          <cell r="Q57">
            <v>0</v>
          </cell>
          <cell r="R57">
            <v>1550000</v>
          </cell>
          <cell r="S57">
            <v>0</v>
          </cell>
        </row>
        <row r="59">
          <cell r="C59">
            <v>30495200</v>
          </cell>
          <cell r="D59">
            <v>25695200</v>
          </cell>
          <cell r="E59">
            <v>1391520.13</v>
          </cell>
          <cell r="F59">
            <v>1577683.9</v>
          </cell>
          <cell r="G59">
            <v>1266512.0999999999</v>
          </cell>
          <cell r="I59">
            <v>1300218.6599999999</v>
          </cell>
          <cell r="J59">
            <v>2028366.11</v>
          </cell>
          <cell r="K59">
            <v>3762865.3000000003</v>
          </cell>
          <cell r="M59">
            <v>1635994.96</v>
          </cell>
          <cell r="N59">
            <v>2799890.82</v>
          </cell>
          <cell r="O59">
            <v>2889250.87</v>
          </cell>
          <cell r="Q59">
            <v>447935.48</v>
          </cell>
          <cell r="R59">
            <v>1951856.8199999998</v>
          </cell>
          <cell r="S59">
            <v>0</v>
          </cell>
        </row>
        <row r="63">
          <cell r="C63">
            <v>40853449</v>
          </cell>
          <cell r="D63">
            <v>13353449</v>
          </cell>
          <cell r="E63">
            <v>1715129.7</v>
          </cell>
          <cell r="F63">
            <v>189938</v>
          </cell>
          <cell r="G63">
            <v>1690926.72</v>
          </cell>
          <cell r="I63">
            <v>221280.66999999998</v>
          </cell>
          <cell r="J63">
            <v>787417.53</v>
          </cell>
          <cell r="K63">
            <v>536830.01</v>
          </cell>
          <cell r="M63">
            <v>563438.77</v>
          </cell>
          <cell r="N63">
            <v>1173954.75</v>
          </cell>
          <cell r="O63">
            <v>1364853.9200000002</v>
          </cell>
          <cell r="Q63">
            <v>280391.76</v>
          </cell>
          <cell r="R63">
            <v>260721.6</v>
          </cell>
          <cell r="S63">
            <v>0</v>
          </cell>
        </row>
        <row r="73">
          <cell r="C73">
            <v>256157502</v>
          </cell>
          <cell r="D73">
            <v>218157522</v>
          </cell>
          <cell r="E73">
            <v>646368.19999999995</v>
          </cell>
          <cell r="F73">
            <v>50222314.030000001</v>
          </cell>
          <cell r="G73">
            <v>3283315.1599999997</v>
          </cell>
          <cell r="I73">
            <v>2350248.5499999998</v>
          </cell>
          <cell r="J73">
            <v>1383821</v>
          </cell>
          <cell r="K73">
            <v>773472.92</v>
          </cell>
          <cell r="M73">
            <v>513447.79000000004</v>
          </cell>
          <cell r="N73">
            <v>1654325.8900000001</v>
          </cell>
          <cell r="O73">
            <v>4293510.1500000004</v>
          </cell>
          <cell r="Q73">
            <v>1834046.6900000002</v>
          </cell>
          <cell r="R73">
            <v>61374282.799999997</v>
          </cell>
          <cell r="S73">
            <v>0</v>
          </cell>
        </row>
        <row r="86">
          <cell r="C86">
            <v>15500000</v>
          </cell>
          <cell r="D86">
            <v>13000000</v>
          </cell>
          <cell r="E86">
            <v>269583.07</v>
          </cell>
          <cell r="F86">
            <v>13571.7</v>
          </cell>
          <cell r="G86">
            <v>269080.18</v>
          </cell>
          <cell r="I86">
            <v>70800</v>
          </cell>
          <cell r="J86">
            <v>470166.45</v>
          </cell>
          <cell r="K86">
            <v>444460</v>
          </cell>
          <cell r="M86">
            <v>219356</v>
          </cell>
          <cell r="N86">
            <v>167887.42</v>
          </cell>
          <cell r="O86">
            <v>794730</v>
          </cell>
          <cell r="Q86">
            <v>124920.16</v>
          </cell>
          <cell r="R86">
            <v>213849.49</v>
          </cell>
          <cell r="S86">
            <v>0</v>
          </cell>
        </row>
        <row r="91">
          <cell r="C91">
            <v>3820000</v>
          </cell>
          <cell r="D91">
            <v>3820000</v>
          </cell>
          <cell r="E91">
            <v>33872.199999999997</v>
          </cell>
          <cell r="F91">
            <v>68245</v>
          </cell>
          <cell r="G91">
            <v>317810.71999999997</v>
          </cell>
          <cell r="I91">
            <v>118774.33</v>
          </cell>
          <cell r="J91">
            <v>56323.69</v>
          </cell>
          <cell r="K91">
            <v>262345.98</v>
          </cell>
          <cell r="M91">
            <v>185049.38999999998</v>
          </cell>
          <cell r="N91">
            <v>657131.82000000007</v>
          </cell>
          <cell r="O91">
            <v>243761.03999999998</v>
          </cell>
          <cell r="Q91">
            <v>201305</v>
          </cell>
          <cell r="R91">
            <v>41354.26</v>
          </cell>
          <cell r="S91">
            <v>0</v>
          </cell>
        </row>
        <row r="96">
          <cell r="C96">
            <v>2010000</v>
          </cell>
          <cell r="D96">
            <v>2010000</v>
          </cell>
          <cell r="E96">
            <v>0</v>
          </cell>
          <cell r="F96">
            <v>288993.8</v>
          </cell>
          <cell r="G96">
            <v>0</v>
          </cell>
          <cell r="I96">
            <v>0</v>
          </cell>
          <cell r="J96">
            <v>0</v>
          </cell>
          <cell r="K96">
            <v>0</v>
          </cell>
          <cell r="M96">
            <v>408797</v>
          </cell>
          <cell r="N96">
            <v>275968.19</v>
          </cell>
          <cell r="O96">
            <v>439066.70999999996</v>
          </cell>
          <cell r="Q96">
            <v>280374.31</v>
          </cell>
          <cell r="R96">
            <v>1062</v>
          </cell>
          <cell r="S96">
            <v>0</v>
          </cell>
        </row>
        <row r="100">
          <cell r="C100">
            <v>3933200</v>
          </cell>
          <cell r="D100">
            <v>4083200</v>
          </cell>
          <cell r="E100">
            <v>45192.85</v>
          </cell>
          <cell r="F100">
            <v>17841.599999999999</v>
          </cell>
          <cell r="G100">
            <v>210299.6</v>
          </cell>
          <cell r="I100">
            <v>64642.039999999994</v>
          </cell>
          <cell r="J100">
            <v>0</v>
          </cell>
          <cell r="K100">
            <v>0</v>
          </cell>
          <cell r="M100">
            <v>0</v>
          </cell>
          <cell r="N100">
            <v>41000.020000000004</v>
          </cell>
          <cell r="O100">
            <v>0</v>
          </cell>
          <cell r="Q100">
            <v>0</v>
          </cell>
          <cell r="R100">
            <v>166315</v>
          </cell>
          <cell r="S100">
            <v>0</v>
          </cell>
        </row>
        <row r="105">
          <cell r="C105">
            <v>60000</v>
          </cell>
          <cell r="D105">
            <v>60000</v>
          </cell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  <cell r="K105">
            <v>0</v>
          </cell>
          <cell r="M105">
            <v>0</v>
          </cell>
          <cell r="N105">
            <v>1215</v>
          </cell>
          <cell r="O105">
            <v>0</v>
          </cell>
          <cell r="Q105">
            <v>0</v>
          </cell>
          <cell r="R105">
            <v>0</v>
          </cell>
          <cell r="S105">
            <v>0</v>
          </cell>
        </row>
        <row r="107">
          <cell r="C107">
            <v>1030000</v>
          </cell>
          <cell r="D107">
            <v>1080000</v>
          </cell>
          <cell r="G107">
            <v>68283.34</v>
          </cell>
          <cell r="I107">
            <v>7309.38</v>
          </cell>
          <cell r="J107">
            <v>56640</v>
          </cell>
          <cell r="K107">
            <v>39327.360000000001</v>
          </cell>
        </row>
        <row r="111">
          <cell r="C111">
            <v>965000</v>
          </cell>
          <cell r="D111">
            <v>2215000</v>
          </cell>
          <cell r="E111">
            <v>3917.94</v>
          </cell>
          <cell r="F111">
            <v>81973.86</v>
          </cell>
          <cell r="G111">
            <v>0</v>
          </cell>
          <cell r="I111">
            <v>33491.97</v>
          </cell>
          <cell r="J111">
            <v>233582.86</v>
          </cell>
          <cell r="K111">
            <v>0</v>
          </cell>
          <cell r="M111">
            <v>3182.5</v>
          </cell>
          <cell r="N111">
            <v>250664.32000000001</v>
          </cell>
          <cell r="O111">
            <v>19484.13</v>
          </cell>
          <cell r="Q111">
            <v>11459.14</v>
          </cell>
          <cell r="R111">
            <v>11002.59</v>
          </cell>
          <cell r="S111">
            <v>0</v>
          </cell>
        </row>
        <row r="120">
          <cell r="C120">
            <v>17952000</v>
          </cell>
          <cell r="D120">
            <v>22452000</v>
          </cell>
          <cell r="E120">
            <v>694101</v>
          </cell>
          <cell r="F120">
            <v>935065.4</v>
          </cell>
          <cell r="G120">
            <v>735635</v>
          </cell>
          <cell r="I120">
            <v>905035.76</v>
          </cell>
          <cell r="J120">
            <v>869020</v>
          </cell>
          <cell r="K120">
            <v>5717560</v>
          </cell>
          <cell r="M120">
            <v>214999.22</v>
          </cell>
          <cell r="N120">
            <v>1012376.69</v>
          </cell>
          <cell r="O120">
            <v>831558.42</v>
          </cell>
          <cell r="Q120">
            <v>5881350</v>
          </cell>
          <cell r="R120">
            <v>773156.2</v>
          </cell>
          <cell r="S120">
            <v>0</v>
          </cell>
        </row>
        <row r="129">
          <cell r="C129">
            <v>47571000</v>
          </cell>
          <cell r="D129">
            <v>50211000</v>
          </cell>
          <cell r="E129">
            <v>236332.05999999997</v>
          </cell>
          <cell r="F129">
            <v>113607.37</v>
          </cell>
          <cell r="G129">
            <v>659527.8899999999</v>
          </cell>
          <cell r="I129">
            <v>758013.83</v>
          </cell>
          <cell r="J129">
            <v>8229373.96</v>
          </cell>
          <cell r="K129">
            <v>1018795</v>
          </cell>
          <cell r="M129">
            <v>406253.77</v>
          </cell>
          <cell r="N129">
            <v>1434659.4200000002</v>
          </cell>
          <cell r="O129">
            <v>456818.16000000003</v>
          </cell>
          <cell r="Q129">
            <v>273064.03999999998</v>
          </cell>
          <cell r="R129">
            <v>320977.32</v>
          </cell>
          <cell r="S129">
            <v>0</v>
          </cell>
        </row>
        <row r="143">
          <cell r="C143">
            <v>25000000</v>
          </cell>
          <cell r="D143">
            <v>26060000</v>
          </cell>
          <cell r="E143">
            <v>1427867.4100000001</v>
          </cell>
          <cell r="F143">
            <v>2012867.4100000001</v>
          </cell>
          <cell r="G143">
            <v>877867.41</v>
          </cell>
          <cell r="I143">
            <v>1647867.4100000001</v>
          </cell>
          <cell r="J143">
            <v>1502867.4100000001</v>
          </cell>
          <cell r="K143">
            <v>2579264.2300000004</v>
          </cell>
          <cell r="M143">
            <v>727867.41</v>
          </cell>
          <cell r="N143">
            <v>1982867.4100000001</v>
          </cell>
          <cell r="O143">
            <v>1020356.9400000001</v>
          </cell>
          <cell r="Q143">
            <v>1465867.4</v>
          </cell>
          <cell r="R143">
            <v>1093867.4100000001</v>
          </cell>
          <cell r="S143">
            <v>0</v>
          </cell>
        </row>
        <row r="148">
          <cell r="C148">
            <v>2500000</v>
          </cell>
          <cell r="D148">
            <v>2500000</v>
          </cell>
          <cell r="E148">
            <v>0</v>
          </cell>
          <cell r="G148">
            <v>0</v>
          </cell>
          <cell r="J148">
            <v>0</v>
          </cell>
          <cell r="K148">
            <v>0</v>
          </cell>
          <cell r="M148">
            <v>0</v>
          </cell>
          <cell r="N148">
            <v>0</v>
          </cell>
          <cell r="O148">
            <v>0</v>
          </cell>
          <cell r="Q148">
            <v>0</v>
          </cell>
          <cell r="R148">
            <v>0</v>
          </cell>
          <cell r="S148">
            <v>0</v>
          </cell>
        </row>
        <row r="149">
          <cell r="F149">
            <v>212500</v>
          </cell>
          <cell r="I149">
            <v>45679.69</v>
          </cell>
          <cell r="K149">
            <v>0</v>
          </cell>
        </row>
        <row r="150">
          <cell r="C150">
            <v>30000000</v>
          </cell>
          <cell r="D150">
            <v>55000000</v>
          </cell>
          <cell r="E150">
            <v>0</v>
          </cell>
          <cell r="F150">
            <v>5000000</v>
          </cell>
          <cell r="G150">
            <v>5000000</v>
          </cell>
          <cell r="I150">
            <v>5000000</v>
          </cell>
          <cell r="J150">
            <v>0</v>
          </cell>
          <cell r="K150">
            <v>5000000</v>
          </cell>
          <cell r="M150">
            <v>5000000</v>
          </cell>
          <cell r="N150">
            <v>5100000</v>
          </cell>
          <cell r="O150">
            <v>5000000</v>
          </cell>
          <cell r="R150">
            <v>9000000</v>
          </cell>
          <cell r="S150">
            <v>0</v>
          </cell>
        </row>
        <row r="151">
          <cell r="F151">
            <v>5000000</v>
          </cell>
          <cell r="G151">
            <v>5000000</v>
          </cell>
          <cell r="I151">
            <v>5000000</v>
          </cell>
          <cell r="K151">
            <v>5000000</v>
          </cell>
          <cell r="M151">
            <v>5000000</v>
          </cell>
          <cell r="N151">
            <v>5100000</v>
          </cell>
          <cell r="O151">
            <v>5000000</v>
          </cell>
          <cell r="Q151">
            <v>5000000</v>
          </cell>
          <cell r="R151">
            <v>9000000</v>
          </cell>
        </row>
        <row r="153">
          <cell r="C153">
            <v>10862000</v>
          </cell>
          <cell r="D153">
            <v>10862000</v>
          </cell>
          <cell r="E153">
            <v>0</v>
          </cell>
          <cell r="F153">
            <v>0</v>
          </cell>
          <cell r="G153">
            <v>0</v>
          </cell>
          <cell r="I153">
            <v>0</v>
          </cell>
          <cell r="J153">
            <v>214200.75</v>
          </cell>
          <cell r="K153">
            <v>327395.21000000002</v>
          </cell>
          <cell r="M153">
            <v>82676.399999999994</v>
          </cell>
          <cell r="N153">
            <v>0</v>
          </cell>
          <cell r="O153">
            <v>2250000</v>
          </cell>
          <cell r="Q153">
            <v>0</v>
          </cell>
          <cell r="R153">
            <v>0</v>
          </cell>
          <cell r="S153">
            <v>0</v>
          </cell>
        </row>
        <row r="159">
          <cell r="C159">
            <v>1212645</v>
          </cell>
          <cell r="D159">
            <v>1212645</v>
          </cell>
          <cell r="E159">
            <v>0</v>
          </cell>
          <cell r="F159">
            <v>0</v>
          </cell>
          <cell r="G159">
            <v>0</v>
          </cell>
          <cell r="I159">
            <v>0</v>
          </cell>
          <cell r="J159">
            <v>0</v>
          </cell>
          <cell r="K159">
            <v>0</v>
          </cell>
          <cell r="M159">
            <v>0</v>
          </cell>
          <cell r="N159">
            <v>0</v>
          </cell>
          <cell r="O159">
            <v>0</v>
          </cell>
          <cell r="Q159">
            <v>0</v>
          </cell>
          <cell r="R159">
            <v>0</v>
          </cell>
          <cell r="S159">
            <v>0</v>
          </cell>
        </row>
        <row r="162">
          <cell r="E162">
            <v>0</v>
          </cell>
          <cell r="F162">
            <v>0</v>
          </cell>
          <cell r="G162">
            <v>0</v>
          </cell>
          <cell r="I162">
            <v>0</v>
          </cell>
          <cell r="J162">
            <v>0</v>
          </cell>
          <cell r="K162">
            <v>0</v>
          </cell>
          <cell r="M162">
            <v>0</v>
          </cell>
          <cell r="N162">
            <v>0</v>
          </cell>
          <cell r="O162">
            <v>0</v>
          </cell>
          <cell r="Q162">
            <v>0</v>
          </cell>
          <cell r="R162">
            <v>0</v>
          </cell>
          <cell r="S162">
            <v>0</v>
          </cell>
        </row>
        <row r="163">
          <cell r="C163">
            <v>22650</v>
          </cell>
          <cell r="D163">
            <v>22650</v>
          </cell>
        </row>
        <row r="164">
          <cell r="C164">
            <v>1000000</v>
          </cell>
          <cell r="D164">
            <v>1600000</v>
          </cell>
        </row>
        <row r="165">
          <cell r="E165">
            <v>0</v>
          </cell>
          <cell r="F165">
            <v>0</v>
          </cell>
          <cell r="M165">
            <v>656000</v>
          </cell>
        </row>
        <row r="166">
          <cell r="C166">
            <v>9388250</v>
          </cell>
          <cell r="D166">
            <v>6338250</v>
          </cell>
          <cell r="E166">
            <v>0</v>
          </cell>
          <cell r="F166">
            <v>0</v>
          </cell>
          <cell r="G166">
            <v>5946050</v>
          </cell>
          <cell r="I166">
            <v>0</v>
          </cell>
          <cell r="J166">
            <v>0</v>
          </cell>
          <cell r="K166">
            <v>0</v>
          </cell>
          <cell r="M166">
            <v>0</v>
          </cell>
          <cell r="N166">
            <v>0</v>
          </cell>
          <cell r="O166">
            <v>0</v>
          </cell>
          <cell r="Q166">
            <v>0</v>
          </cell>
          <cell r="R166">
            <v>0</v>
          </cell>
          <cell r="S166">
            <v>0</v>
          </cell>
        </row>
        <row r="170">
          <cell r="C170">
            <v>8158200</v>
          </cell>
          <cell r="D170">
            <v>7151320</v>
          </cell>
          <cell r="E170">
            <v>60173.06</v>
          </cell>
          <cell r="F170">
            <v>0</v>
          </cell>
          <cell r="G170">
            <v>0</v>
          </cell>
          <cell r="I170">
            <v>0</v>
          </cell>
          <cell r="J170">
            <v>129741.66</v>
          </cell>
          <cell r="K170">
            <v>0</v>
          </cell>
          <cell r="M170">
            <v>0</v>
          </cell>
          <cell r="N170">
            <v>0</v>
          </cell>
          <cell r="O170">
            <v>0</v>
          </cell>
          <cell r="Q170">
            <v>0</v>
          </cell>
          <cell r="R170">
            <v>0</v>
          </cell>
          <cell r="S170">
            <v>0</v>
          </cell>
        </row>
        <row r="178">
          <cell r="C178">
            <v>2077386</v>
          </cell>
          <cell r="D178">
            <v>2077386</v>
          </cell>
          <cell r="E178">
            <v>0</v>
          </cell>
          <cell r="F178">
            <v>0</v>
          </cell>
          <cell r="G178">
            <v>0</v>
          </cell>
          <cell r="I178">
            <v>15120</v>
          </cell>
          <cell r="J178">
            <v>0</v>
          </cell>
          <cell r="K178">
            <v>106120.34</v>
          </cell>
          <cell r="M178">
            <v>0</v>
          </cell>
          <cell r="N178">
            <v>30967.919999999998</v>
          </cell>
          <cell r="O178">
            <v>0</v>
          </cell>
          <cell r="Q178">
            <v>0</v>
          </cell>
          <cell r="R178">
            <v>0</v>
          </cell>
          <cell r="S178">
            <v>0</v>
          </cell>
        </row>
        <row r="181">
          <cell r="C181">
            <v>2429000</v>
          </cell>
          <cell r="D181">
            <v>2429000</v>
          </cell>
          <cell r="E181">
            <v>0</v>
          </cell>
          <cell r="F181">
            <v>0</v>
          </cell>
          <cell r="G181">
            <v>0</v>
          </cell>
          <cell r="I181">
            <v>0</v>
          </cell>
          <cell r="J181">
            <v>0</v>
          </cell>
          <cell r="K181">
            <v>0</v>
          </cell>
          <cell r="M181">
            <v>1465025</v>
          </cell>
          <cell r="N181">
            <v>0</v>
          </cell>
          <cell r="O181">
            <v>0</v>
          </cell>
          <cell r="Q181">
            <v>0</v>
          </cell>
          <cell r="R181">
            <v>0</v>
          </cell>
          <cell r="S181">
            <v>0</v>
          </cell>
        </row>
        <row r="183">
          <cell r="C183">
            <v>275569502</v>
          </cell>
          <cell r="D183">
            <v>197993410.65000001</v>
          </cell>
          <cell r="E183">
            <v>18846439.510000002</v>
          </cell>
          <cell r="F183">
            <v>0</v>
          </cell>
          <cell r="G183">
            <v>100000000</v>
          </cell>
          <cell r="I183">
            <v>5657689.7300000004</v>
          </cell>
          <cell r="J183">
            <v>0</v>
          </cell>
          <cell r="K183">
            <v>18333391.41</v>
          </cell>
          <cell r="M183">
            <v>0</v>
          </cell>
          <cell r="N183">
            <v>18299.849999999999</v>
          </cell>
          <cell r="O183">
            <v>11083.8</v>
          </cell>
          <cell r="Q183">
            <v>0</v>
          </cell>
          <cell r="R183">
            <v>22881599.309999999</v>
          </cell>
          <cell r="S183">
            <v>0</v>
          </cell>
        </row>
        <row r="187">
          <cell r="C187">
            <v>15000000</v>
          </cell>
          <cell r="D187">
            <v>15000000</v>
          </cell>
          <cell r="E187">
            <v>0</v>
          </cell>
          <cell r="F187">
            <v>0</v>
          </cell>
          <cell r="G187">
            <v>0</v>
          </cell>
          <cell r="I187">
            <v>0</v>
          </cell>
          <cell r="J187">
            <v>0</v>
          </cell>
          <cell r="K187">
            <v>0</v>
          </cell>
          <cell r="M187">
            <v>0</v>
          </cell>
          <cell r="N187">
            <v>0</v>
          </cell>
          <cell r="O187">
            <v>0</v>
          </cell>
          <cell r="Q187">
            <v>0</v>
          </cell>
          <cell r="R187">
            <v>0</v>
          </cell>
          <cell r="S187">
            <v>0</v>
          </cell>
        </row>
        <row r="189">
          <cell r="C189">
            <v>251432867</v>
          </cell>
          <cell r="D189">
            <v>357727018</v>
          </cell>
          <cell r="E189">
            <v>0</v>
          </cell>
          <cell r="F189">
            <v>73256333.219999999</v>
          </cell>
          <cell r="G189">
            <v>0</v>
          </cell>
          <cell r="I189">
            <v>12986560.779999997</v>
          </cell>
          <cell r="J189">
            <v>11346348.460000001</v>
          </cell>
          <cell r="K189">
            <v>0</v>
          </cell>
          <cell r="M189">
            <v>34316088</v>
          </cell>
          <cell r="N189">
            <v>33890846.760000005</v>
          </cell>
          <cell r="O189">
            <v>59948874.170000002</v>
          </cell>
          <cell r="Q189">
            <v>0</v>
          </cell>
          <cell r="R189">
            <v>19766816.710000001</v>
          </cell>
          <cell r="S189">
            <v>0</v>
          </cell>
        </row>
        <row r="192">
          <cell r="E192">
            <v>112266796.14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0A2FF-0712-4FD3-A547-EADDDB9431B9}">
  <sheetPr>
    <tabColor rgb="FF0070C0"/>
    <pageSetUpPr fitToPage="1"/>
  </sheetPr>
  <dimension ref="A1:U104"/>
  <sheetViews>
    <sheetView showGridLines="0" tabSelected="1" zoomScale="80" zoomScaleNormal="80" zoomScaleSheetLayoutView="85" workbookViewId="0">
      <selection activeCell="B12" sqref="B12"/>
    </sheetView>
  </sheetViews>
  <sheetFormatPr baseColWidth="10" defaultColWidth="9.140625" defaultRowHeight="14.25" x14ac:dyDescent="0.25"/>
  <cols>
    <col min="1" max="1" width="93.85546875" style="1" customWidth="1"/>
    <col min="2" max="2" width="8.42578125" style="1" customWidth="1"/>
    <col min="3" max="3" width="12.5703125" style="1" customWidth="1"/>
    <col min="4" max="5" width="19.5703125" style="1" customWidth="1"/>
    <col min="6" max="6" width="23" style="1" bestFit="1" customWidth="1"/>
    <col min="7" max="7" width="20.42578125" style="1" customWidth="1"/>
    <col min="8" max="8" width="21.42578125" style="1" customWidth="1"/>
    <col min="9" max="9" width="20.7109375" style="1" customWidth="1"/>
    <col min="10" max="10" width="22.28515625" style="1" customWidth="1"/>
    <col min="11" max="11" width="20.7109375" style="1" customWidth="1"/>
    <col min="12" max="12" width="22.7109375" style="1" customWidth="1"/>
    <col min="13" max="14" width="20.7109375" style="1" customWidth="1"/>
    <col min="15" max="15" width="21.28515625" style="1" customWidth="1"/>
    <col min="16" max="17" width="20.7109375" style="1" bestFit="1" customWidth="1"/>
    <col min="18" max="18" width="15.7109375" style="1" hidden="1" customWidth="1"/>
    <col min="19" max="19" width="18.140625" style="1" customWidth="1"/>
    <col min="20" max="20" width="15" style="1" bestFit="1" customWidth="1"/>
    <col min="21" max="21" width="18.7109375" style="1" customWidth="1"/>
    <col min="22" max="28" width="6" style="1" bestFit="1" customWidth="1"/>
    <col min="29" max="30" width="7" style="1" bestFit="1" customWidth="1"/>
    <col min="31" max="16384" width="9.140625" style="1"/>
  </cols>
  <sheetData>
    <row r="1" spans="1:19" ht="15" thickBot="1" x14ac:dyDescent="0.3"/>
    <row r="2" spans="1:19" s="5" customFormat="1" ht="32.25" thickBot="1" x14ac:dyDescent="0.3">
      <c r="A2" s="2" t="s">
        <v>0</v>
      </c>
      <c r="B2" s="2"/>
      <c r="C2" s="2"/>
      <c r="D2" s="2" t="s">
        <v>1</v>
      </c>
      <c r="E2" s="2" t="s">
        <v>2</v>
      </c>
      <c r="F2" s="3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4" t="s">
        <v>10</v>
      </c>
      <c r="N2" s="4" t="s">
        <v>11</v>
      </c>
      <c r="O2" s="4" t="s">
        <v>12</v>
      </c>
      <c r="P2" s="4" t="s">
        <v>13</v>
      </c>
      <c r="Q2" s="4" t="s">
        <v>14</v>
      </c>
      <c r="R2" s="4" t="s">
        <v>15</v>
      </c>
    </row>
    <row r="3" spans="1:19" ht="15" x14ac:dyDescent="0.25">
      <c r="A3" s="6" t="s">
        <v>16</v>
      </c>
      <c r="B3" s="6"/>
      <c r="C3" s="6"/>
      <c r="D3" s="6">
        <f>+D4+D10+D21+D31+D39+D47+D57</f>
        <v>1989259851</v>
      </c>
      <c r="E3" s="6">
        <f>+E4+E10+E21+E31+E39+E47+E57</f>
        <v>1989259851</v>
      </c>
      <c r="F3" s="6">
        <f>SUM(G3:R3)</f>
        <v>1425092994.4500003</v>
      </c>
      <c r="G3" s="6">
        <f t="shared" ref="G3:R3" si="0">+G4+G10+G21+G31+G39+G47+G57</f>
        <v>112266796.13999999</v>
      </c>
      <c r="H3" s="6">
        <f t="shared" si="0"/>
        <v>184163090.5</v>
      </c>
      <c r="I3" s="6">
        <f t="shared" si="0"/>
        <v>180059242.31999999</v>
      </c>
      <c r="J3" s="6">
        <f t="shared" si="0"/>
        <v>111880921.64</v>
      </c>
      <c r="K3" s="6">
        <f t="shared" si="0"/>
        <v>83631242.340000004</v>
      </c>
      <c r="L3" s="6">
        <f>+L4+L10+L21+L31+L39+L47+L57</f>
        <v>108379892.65000001</v>
      </c>
      <c r="M3" s="6">
        <f t="shared" si="0"/>
        <v>104474278.58000001</v>
      </c>
      <c r="N3" s="6">
        <f t="shared" si="0"/>
        <v>119073796.64</v>
      </c>
      <c r="O3" s="6">
        <f t="shared" si="0"/>
        <v>146365532.27999997</v>
      </c>
      <c r="P3" s="6">
        <f t="shared" si="0"/>
        <v>100650655.48</v>
      </c>
      <c r="Q3" s="6">
        <f t="shared" si="0"/>
        <v>174147545.88</v>
      </c>
      <c r="R3" s="6">
        <f t="shared" si="0"/>
        <v>0</v>
      </c>
    </row>
    <row r="4" spans="1:19" ht="15" x14ac:dyDescent="0.25">
      <c r="A4" s="7" t="s">
        <v>17</v>
      </c>
      <c r="B4" s="7"/>
      <c r="C4" s="7"/>
      <c r="D4" s="8">
        <f>SUM(D5:D9)</f>
        <v>848290000</v>
      </c>
      <c r="E4" s="8">
        <f>SUM(E5:E9)</f>
        <v>827165800.35000002</v>
      </c>
      <c r="F4" s="9">
        <f>SUM(G4:R4)</f>
        <v>652789887.54000008</v>
      </c>
      <c r="G4" s="10">
        <f>SUM(G5:G9)</f>
        <v>83656155.049999997</v>
      </c>
      <c r="H4" s="10">
        <f t="shared" ref="H4:R4" si="1">SUM(H5:H9)</f>
        <v>48408986.93</v>
      </c>
      <c r="I4" s="10">
        <f t="shared" si="1"/>
        <v>50836774.760000005</v>
      </c>
      <c r="J4" s="10">
        <f t="shared" si="1"/>
        <v>76316037.069999993</v>
      </c>
      <c r="K4" s="10">
        <f>SUM(K5:K9)</f>
        <v>51100889.380000003</v>
      </c>
      <c r="L4" s="10">
        <f>SUM(L5:L9)</f>
        <v>57618746.900000006</v>
      </c>
      <c r="M4" s="10">
        <f>SUM(M5:M9)</f>
        <v>51651297.5</v>
      </c>
      <c r="N4" s="10">
        <f t="shared" si="1"/>
        <v>52311232.609999999</v>
      </c>
      <c r="O4" s="10">
        <f t="shared" si="1"/>
        <v>52081685.120000005</v>
      </c>
      <c r="P4" s="10">
        <f t="shared" si="1"/>
        <v>77839387.530000001</v>
      </c>
      <c r="Q4" s="34">
        <f t="shared" si="1"/>
        <v>50968694.690000005</v>
      </c>
      <c r="R4" s="10">
        <f t="shared" si="1"/>
        <v>0</v>
      </c>
    </row>
    <row r="5" spans="1:19" x14ac:dyDescent="0.25">
      <c r="A5" s="11" t="s">
        <v>18</v>
      </c>
      <c r="B5" s="11"/>
      <c r="C5" s="11"/>
      <c r="D5" s="12">
        <f>+'[1]Detalle Ejecucion Presupuesto '!C4</f>
        <v>545200000</v>
      </c>
      <c r="E5" s="12">
        <f>+'[1]Detalle Ejecucion Presupuesto '!D4</f>
        <v>535085800.35000002</v>
      </c>
      <c r="F5" s="13">
        <f>SUM(G5:R5)</f>
        <v>416613806.53999996</v>
      </c>
      <c r="G5" s="12">
        <f>+'[1]Detalle Ejecucion Presupuesto '!E4</f>
        <v>37382994.609999999</v>
      </c>
      <c r="H5" s="12">
        <f>+'[1]Detalle Ejecucion Presupuesto '!F4</f>
        <v>36844250</v>
      </c>
      <c r="I5" s="12">
        <f>+'[1]Detalle Ejecucion Presupuesto '!G4</f>
        <v>38126188.460000001</v>
      </c>
      <c r="J5" s="12">
        <f>+'[1]Detalle Ejecucion Presupuesto '!I4</f>
        <v>37246610</v>
      </c>
      <c r="K5" s="12">
        <f>+'[1]Detalle Ejecucion Presupuesto '!J4</f>
        <v>37735860</v>
      </c>
      <c r="L5" s="12">
        <f>+'[1]Detalle Ejecucion Presupuesto '!K4</f>
        <v>38454442.520000003</v>
      </c>
      <c r="M5" s="12">
        <f>+'[1]Detalle Ejecucion Presupuesto '!M4</f>
        <v>38120556.75</v>
      </c>
      <c r="N5" s="12">
        <f>+'[1]Detalle Ejecucion Presupuesto '!N4</f>
        <v>38292196.159999996</v>
      </c>
      <c r="O5" s="12">
        <f>+'[1]Detalle Ejecucion Presupuesto '!O4</f>
        <v>38794170.150000006</v>
      </c>
      <c r="P5" s="12">
        <f>+'[1]Detalle Ejecucion Presupuesto '!Q4</f>
        <v>37660058.079999998</v>
      </c>
      <c r="Q5" s="35">
        <f>+'[1]Detalle Ejecucion Presupuesto '!R4</f>
        <v>37956479.810000002</v>
      </c>
      <c r="R5" s="12">
        <f>+'[1]Detalle Ejecucion Presupuesto '!S4</f>
        <v>0</v>
      </c>
    </row>
    <row r="6" spans="1:19" x14ac:dyDescent="0.25">
      <c r="A6" s="11" t="s">
        <v>19</v>
      </c>
      <c r="B6" s="11"/>
      <c r="C6" s="11"/>
      <c r="D6" s="12">
        <f>+'[1]Detalle Ejecucion Presupuesto '!C12</f>
        <v>214540000</v>
      </c>
      <c r="E6" s="12">
        <f>+'[1]Detalle Ejecucion Presupuesto '!D12</f>
        <v>199850000</v>
      </c>
      <c r="F6" s="1">
        <f>SUM(G6:R6)</f>
        <v>163753616</v>
      </c>
      <c r="G6" s="12">
        <f>+'[1]Detalle Ejecucion Presupuesto '!E12</f>
        <v>40731950</v>
      </c>
      <c r="H6" s="12">
        <f>+'[1]Detalle Ejecucion Presupuesto '!F12</f>
        <v>5992700</v>
      </c>
      <c r="I6" s="12">
        <f>+'[1]Detalle Ejecucion Presupuesto '!G12</f>
        <v>5540700</v>
      </c>
      <c r="J6" s="12">
        <f>+'[1]Detalle Ejecucion Presupuesto '!I12</f>
        <v>33130100</v>
      </c>
      <c r="K6" s="12">
        <f>+'[1]Detalle Ejecucion Presupuesto '!J12</f>
        <v>6540350</v>
      </c>
      <c r="L6" s="12">
        <f>+'[1]Detalle Ejecucion Presupuesto '!K12</f>
        <v>12312625</v>
      </c>
      <c r="M6" s="12">
        <f>+'[1]Detalle Ejecucion Presupuesto '!M12</f>
        <v>6074450</v>
      </c>
      <c r="N6" s="12">
        <f>+'[1]Detalle Ejecucion Presupuesto '!N12</f>
        <v>6910700</v>
      </c>
      <c r="O6" s="12">
        <f>+'[1]Detalle Ejecucion Presupuesto '!O12</f>
        <v>6218200</v>
      </c>
      <c r="P6" s="12">
        <f>+'[1]Detalle Ejecucion Presupuesto '!Q12</f>
        <v>34389641</v>
      </c>
      <c r="Q6" s="35">
        <f>+'[1]Detalle Ejecucion Presupuesto '!R12</f>
        <v>5912200</v>
      </c>
      <c r="R6" s="12">
        <f>+'[1]Detalle Ejecucion Presupuesto '!S12</f>
        <v>0</v>
      </c>
    </row>
    <row r="7" spans="1:19" x14ac:dyDescent="0.25">
      <c r="A7" s="11" t="s">
        <v>20</v>
      </c>
      <c r="B7" s="11"/>
      <c r="C7" s="11"/>
      <c r="D7" s="12">
        <f>+'[1]Detalle Ejecucion Presupuesto '!C19</f>
        <v>10050000</v>
      </c>
      <c r="E7" s="12">
        <f>+'[1]Detalle Ejecucion Presupuesto '!D19</f>
        <v>13730000</v>
      </c>
      <c r="F7" s="1">
        <f t="shared" ref="F7:F45" si="2">SUM(G7:R7)</f>
        <v>10515000</v>
      </c>
      <c r="G7" s="12">
        <f>+'[1]Detalle Ejecucion Presupuesto '!E19</f>
        <v>0</v>
      </c>
      <c r="H7" s="12">
        <f>+'[1]Detalle Ejecucion Presupuesto '!F19</f>
        <v>0</v>
      </c>
      <c r="I7" s="12">
        <f>+'[1]Detalle Ejecucion Presupuesto '!G19</f>
        <v>1530000</v>
      </c>
      <c r="J7" s="12">
        <f>+'[1]Detalle Ejecucion Presupuesto '!I19</f>
        <v>300000</v>
      </c>
      <c r="K7" s="12">
        <f>+'[1]Detalle Ejecucion Presupuesto '!J19</f>
        <v>1195000</v>
      </c>
      <c r="L7" s="12">
        <f>+'[1]Detalle Ejecucion Presupuesto '!K19</f>
        <v>1220000</v>
      </c>
      <c r="M7" s="12">
        <f>+'[1]Detalle Ejecucion Presupuesto '!M19</f>
        <v>1820000</v>
      </c>
      <c r="N7" s="12">
        <f>+'[1]Detalle Ejecucion Presupuesto '!N19</f>
        <v>1505000</v>
      </c>
      <c r="O7" s="12">
        <f>+'[1]Detalle Ejecucion Presupuesto '!O19</f>
        <v>1450000</v>
      </c>
      <c r="P7" s="12">
        <f>+'[1]Detalle Ejecucion Presupuesto '!Q19</f>
        <v>150000</v>
      </c>
      <c r="Q7" s="35">
        <f>+'[1]Detalle Ejecucion Presupuesto '!R19</f>
        <v>1345000</v>
      </c>
      <c r="R7" s="12">
        <f>+'[1]Detalle Ejecucion Presupuesto '!S19</f>
        <v>0</v>
      </c>
    </row>
    <row r="8" spans="1:19" x14ac:dyDescent="0.25">
      <c r="A8" s="11" t="s">
        <v>21</v>
      </c>
      <c r="B8" s="11"/>
      <c r="C8" s="11"/>
      <c r="D8" s="12">
        <f>+'[1]Detalle Ejecucion Presupuesto '!C22</f>
        <v>0</v>
      </c>
      <c r="E8" s="12">
        <f>+'[1]Detalle Ejecucion Presupuesto '!D22</f>
        <v>0</v>
      </c>
      <c r="F8" s="1">
        <f t="shared" si="2"/>
        <v>0</v>
      </c>
      <c r="G8" s="12">
        <f>+'[1]Detalle Ejecucion Presupuesto '!E22</f>
        <v>0</v>
      </c>
      <c r="H8" s="12">
        <f>+'[1]Detalle Ejecucion Presupuesto '!F22</f>
        <v>0</v>
      </c>
      <c r="I8" s="12">
        <f>+'[1]Detalle Ejecucion Presupuesto '!G22</f>
        <v>0</v>
      </c>
      <c r="J8" s="12">
        <f>+'[1]Detalle Ejecucion Presupuesto '!I22</f>
        <v>0</v>
      </c>
      <c r="K8" s="12">
        <f>+'[1]Detalle Ejecucion Presupuesto '!J22</f>
        <v>0</v>
      </c>
      <c r="L8" s="12">
        <v>0</v>
      </c>
      <c r="M8" s="12">
        <f>+'[1]Detalle Ejecucion Presupuesto '!M22</f>
        <v>0</v>
      </c>
      <c r="N8" s="12">
        <f>+'[1]Detalle Ejecucion Presupuesto '!N22</f>
        <v>0</v>
      </c>
      <c r="O8" s="12">
        <f>+'[1]Detalle Ejecucion Presupuesto '!O22</f>
        <v>0</v>
      </c>
      <c r="P8" s="12">
        <f>+'[1]Detalle Ejecucion Presupuesto '!Q22</f>
        <v>0</v>
      </c>
      <c r="Q8" s="35">
        <f>+'[1]Detalle Ejecucion Presupuesto '!R22</f>
        <v>0</v>
      </c>
      <c r="R8" s="12">
        <f>+'[1]Detalle Ejecucion Presupuesto '!S22</f>
        <v>0</v>
      </c>
    </row>
    <row r="9" spans="1:19" x14ac:dyDescent="0.25">
      <c r="A9" s="11" t="s">
        <v>22</v>
      </c>
      <c r="B9" s="11"/>
      <c r="C9" s="11"/>
      <c r="D9" s="12">
        <f>+'[1]Detalle Ejecucion Presupuesto '!C27</f>
        <v>78500000</v>
      </c>
      <c r="E9" s="12">
        <f>+'[1]Detalle Ejecucion Presupuesto '!D27</f>
        <v>78500000</v>
      </c>
      <c r="F9" s="1">
        <f t="shared" si="2"/>
        <v>61907465.000000007</v>
      </c>
      <c r="G9" s="12">
        <f>+'[1]Detalle Ejecucion Presupuesto '!E27</f>
        <v>5541210.4400000004</v>
      </c>
      <c r="H9" s="12">
        <f>+'[1]Detalle Ejecucion Presupuesto '!F27</f>
        <v>5572036.9299999997</v>
      </c>
      <c r="I9" s="12">
        <f>+'[1]Detalle Ejecucion Presupuesto '!G27</f>
        <v>5639886.3000000007</v>
      </c>
      <c r="J9" s="12">
        <f>+'[1]Detalle Ejecucion Presupuesto '!I27</f>
        <v>5639327.0700000003</v>
      </c>
      <c r="K9" s="12">
        <f>+'[1]Detalle Ejecucion Presupuesto '!J27</f>
        <v>5629679.3799999999</v>
      </c>
      <c r="L9" s="12">
        <f>+'[1]Detalle Ejecucion Presupuesto '!K27</f>
        <v>5631679.3799999999</v>
      </c>
      <c r="M9" s="12">
        <f>+'[1]Detalle Ejecucion Presupuesto '!M27</f>
        <v>5636290.75</v>
      </c>
      <c r="N9" s="12">
        <f>+'[1]Detalle Ejecucion Presupuesto '!N27</f>
        <v>5603336.4500000002</v>
      </c>
      <c r="O9" s="12">
        <f>+'[1]Detalle Ejecucion Presupuesto '!O27</f>
        <v>5619314.9699999997</v>
      </c>
      <c r="P9" s="12">
        <f>+'[1]Detalle Ejecucion Presupuesto '!Q27</f>
        <v>5639688.4500000002</v>
      </c>
      <c r="Q9" s="35">
        <f>+'[1]Detalle Ejecucion Presupuesto '!R27</f>
        <v>5755014.8799999999</v>
      </c>
      <c r="R9" s="12">
        <f>+'[1]Detalle Ejecucion Presupuesto '!S27</f>
        <v>0</v>
      </c>
    </row>
    <row r="10" spans="1:19" ht="15" x14ac:dyDescent="0.25">
      <c r="A10" s="7" t="s">
        <v>23</v>
      </c>
      <c r="B10" s="7"/>
      <c r="C10" s="7"/>
      <c r="D10" s="8">
        <f>SUM(D11:D20)</f>
        <v>428976151</v>
      </c>
      <c r="E10" s="8">
        <f>SUM(E11:E20)</f>
        <v>390189171</v>
      </c>
      <c r="F10" s="9">
        <f>SUM(G10:R10)</f>
        <v>246337315.87</v>
      </c>
      <c r="G10" s="10">
        <f>SUM(G11:G20)</f>
        <v>7262745.0600000005</v>
      </c>
      <c r="H10" s="10">
        <f t="shared" ref="H10:R10" si="3">SUM(H11:H20)</f>
        <v>53766675.910000004</v>
      </c>
      <c r="I10" s="10">
        <f t="shared" si="3"/>
        <v>15406993.6</v>
      </c>
      <c r="J10" s="10">
        <f t="shared" si="3"/>
        <v>8324699.6499999994</v>
      </c>
      <c r="K10" s="10">
        <f t="shared" si="3"/>
        <v>9892254.1699999999</v>
      </c>
      <c r="L10" s="10">
        <f>+'[1]Detalle Ejecucion Presupuesto '!K31</f>
        <v>17376946.219999999</v>
      </c>
      <c r="M10" s="10">
        <f>SUM(M11:M20)</f>
        <v>9357042.3900000006</v>
      </c>
      <c r="N10" s="10">
        <f t="shared" si="3"/>
        <v>22066566.630000003</v>
      </c>
      <c r="O10" s="10">
        <f t="shared" si="3"/>
        <v>24062843.789999999</v>
      </c>
      <c r="P10" s="10">
        <f>SUM(P11:P20)</f>
        <v>9697848.0599999987</v>
      </c>
      <c r="Q10" s="34">
        <f>SUM(Q11:Q20)</f>
        <v>69122700.389999986</v>
      </c>
      <c r="R10" s="10">
        <f t="shared" si="3"/>
        <v>0</v>
      </c>
      <c r="S10" s="10"/>
    </row>
    <row r="11" spans="1:19" x14ac:dyDescent="0.25">
      <c r="A11" s="11" t="s">
        <v>24</v>
      </c>
      <c r="B11" s="11"/>
      <c r="C11" s="11"/>
      <c r="D11" s="12">
        <f>+'[1]Detalle Ejecucion Presupuesto '!C32</f>
        <v>11800000</v>
      </c>
      <c r="E11" s="12">
        <f>+'[1]Detalle Ejecucion Presupuesto '!D32</f>
        <v>19750000</v>
      </c>
      <c r="F11" s="1">
        <f t="shared" si="2"/>
        <v>16500750.049999999</v>
      </c>
      <c r="G11" s="12">
        <f>+'[1]Detalle Ejecucion Presupuesto '!E32</f>
        <v>1251542.49</v>
      </c>
      <c r="H11" s="12">
        <f>+'[1]Detalle Ejecucion Presupuesto '!F32</f>
        <v>1007830.06</v>
      </c>
      <c r="I11" s="12">
        <f>+'[1]Detalle Ejecucion Presupuesto '!G32</f>
        <v>2632819.15</v>
      </c>
      <c r="J11" s="12">
        <f>+'[1]Detalle Ejecucion Presupuesto '!I32</f>
        <v>1155060.02</v>
      </c>
      <c r="K11" s="12">
        <f>+'[1]Detalle Ejecucion Presupuesto '!J32</f>
        <v>1052842.58</v>
      </c>
      <c r="L11" s="12">
        <f>+'[1]Detalle Ejecucion Presupuesto '!K32</f>
        <v>2791005.64</v>
      </c>
      <c r="M11" s="12">
        <f>+'[1]Detalle Ejecucion Presupuesto '!M32</f>
        <v>1014576.02</v>
      </c>
      <c r="N11" s="12">
        <f>+'[1]Detalle Ejecucion Presupuesto '!N32</f>
        <v>1133645.47</v>
      </c>
      <c r="O11" s="12">
        <f>+'[1]Detalle Ejecucion Presupuesto '!O32</f>
        <v>1929301.78</v>
      </c>
      <c r="P11" s="12">
        <f>+'[1]Detalle Ejecucion Presupuesto '!Q32</f>
        <v>1314650.51</v>
      </c>
      <c r="Q11" s="35">
        <f>+'[1]Detalle Ejecucion Presupuesto '!R32</f>
        <v>1217476.33</v>
      </c>
      <c r="R11" s="12">
        <f>+'[1]Detalle Ejecucion Presupuesto '!S32</f>
        <v>0</v>
      </c>
    </row>
    <row r="12" spans="1:19" x14ac:dyDescent="0.25">
      <c r="A12" s="11" t="s">
        <v>25</v>
      </c>
      <c r="B12" s="11"/>
      <c r="C12" s="11"/>
      <c r="D12" s="12">
        <f>+'[1]Detalle Ejecucion Presupuesto '!C40</f>
        <v>43000000</v>
      </c>
      <c r="E12" s="12">
        <f>+'[1]Detalle Ejecucion Presupuesto '!D40</f>
        <v>66888000</v>
      </c>
      <c r="F12" s="1">
        <f t="shared" si="2"/>
        <v>48994253.850000001</v>
      </c>
      <c r="G12" s="12">
        <f>+'[1]Detalle Ejecucion Presupuesto '!E40</f>
        <v>1491581</v>
      </c>
      <c r="H12" s="12">
        <f>+'[1]Detalle Ejecucion Presupuesto '!F40</f>
        <v>578274</v>
      </c>
      <c r="I12" s="12">
        <f>+'[1]Detalle Ejecucion Presupuesto '!G40</f>
        <v>2034674</v>
      </c>
      <c r="J12" s="12">
        <f>+'[1]Detalle Ejecucion Presupuesto '!I40</f>
        <v>763477.63</v>
      </c>
      <c r="K12" s="12">
        <f>+'[1]Detalle Ejecucion Presupuesto '!J40</f>
        <v>2725800</v>
      </c>
      <c r="L12" s="12">
        <f>+'[1]Detalle Ejecucion Presupuesto '!K40</f>
        <v>8293454.2599999998</v>
      </c>
      <c r="M12" s="12">
        <f>+'[1]Detalle Ejecucion Presupuesto '!M40</f>
        <v>3969877.5</v>
      </c>
      <c r="N12" s="12">
        <f>+'[1]Detalle Ejecucion Presupuesto '!N40</f>
        <v>14038817</v>
      </c>
      <c r="O12" s="12">
        <f>+'[1]Detalle Ejecucion Presupuesto '!O40</f>
        <v>8652465.9199999999</v>
      </c>
      <c r="P12" s="12">
        <f>+'[1]Detalle Ejecucion Presupuesto '!Q40</f>
        <v>4887002.54</v>
      </c>
      <c r="Q12" s="35">
        <f>+'[1]Detalle Ejecucion Presupuesto '!R40</f>
        <v>1558830</v>
      </c>
      <c r="R12" s="12">
        <f>+'[1]Detalle Ejecucion Presupuesto '!S40</f>
        <v>0</v>
      </c>
    </row>
    <row r="13" spans="1:19" ht="21.75" customHeight="1" x14ac:dyDescent="0.25">
      <c r="A13" s="11" t="s">
        <v>26</v>
      </c>
      <c r="B13" s="11"/>
      <c r="C13" s="11"/>
      <c r="D13" s="12">
        <f>+'[1]Detalle Ejecucion Presupuesto '!C44</f>
        <v>17000000</v>
      </c>
      <c r="E13" s="12">
        <f>+'[1]Detalle Ejecucion Presupuesto '!D44</f>
        <v>14000000</v>
      </c>
      <c r="F13" s="13">
        <f t="shared" si="2"/>
        <v>11006329.890000001</v>
      </c>
      <c r="G13" s="12">
        <f>+'[1]Detalle Ejecucion Presupuesto '!E44</f>
        <v>212591</v>
      </c>
      <c r="H13" s="12">
        <f>+'[1]Detalle Ejecucion Presupuesto '!F44</f>
        <v>152295.1</v>
      </c>
      <c r="I13" s="12">
        <f>+'[1]Detalle Ejecucion Presupuesto '!G44</f>
        <v>598262</v>
      </c>
      <c r="J13" s="12">
        <f>+'[1]Detalle Ejecucion Presupuesto '!I44</f>
        <v>2098519.39</v>
      </c>
      <c r="K13" s="12">
        <f>+'[1]Detalle Ejecucion Presupuesto '!J44</f>
        <v>1425432.5</v>
      </c>
      <c r="L13" s="12">
        <f>+'[1]Detalle Ejecucion Presupuesto '!K44</f>
        <v>43486</v>
      </c>
      <c r="M13" s="12">
        <f>+'[1]Detalle Ejecucion Presupuesto '!M44</f>
        <v>1195511.3500000001</v>
      </c>
      <c r="N13" s="12">
        <f>+'[1]Detalle Ejecucion Presupuesto '!N44</f>
        <v>141643.1</v>
      </c>
      <c r="O13" s="12">
        <f>+'[1]Detalle Ejecucion Presupuesto '!O44</f>
        <v>3908671.15</v>
      </c>
      <c r="P13" s="12">
        <f>+'[1]Detalle Ejecucion Presupuesto '!Q44</f>
        <v>472243.30000000005</v>
      </c>
      <c r="Q13" s="35">
        <f>+'[1]Detalle Ejecucion Presupuesto '!R44</f>
        <v>757675</v>
      </c>
      <c r="R13" s="12">
        <f>+'[1]Detalle Ejecucion Presupuesto '!S44</f>
        <v>0</v>
      </c>
    </row>
    <row r="14" spans="1:19" ht="27" customHeight="1" x14ac:dyDescent="0.25">
      <c r="A14" s="11" t="s">
        <v>27</v>
      </c>
      <c r="B14" s="11"/>
      <c r="C14" s="11"/>
      <c r="D14" s="12">
        <f>+'[1]Detalle Ejecucion Presupuesto '!C47</f>
        <v>6450000</v>
      </c>
      <c r="E14" s="12">
        <f>+'[1]Detalle Ejecucion Presupuesto '!D47</f>
        <v>5450000</v>
      </c>
      <c r="F14" s="1">
        <f t="shared" si="2"/>
        <v>2209809.8800000004</v>
      </c>
      <c r="G14" s="12">
        <f>+'[1]Detalle Ejecucion Presupuesto '!E47</f>
        <v>63109.81</v>
      </c>
      <c r="H14" s="12">
        <f>+'[1]Detalle Ejecucion Presupuesto '!F47</f>
        <v>6970</v>
      </c>
      <c r="I14" s="12">
        <f>+'[1]Detalle Ejecucion Presupuesto '!G47</f>
        <v>377161.18</v>
      </c>
      <c r="J14" s="12">
        <f>+'[1]Detalle Ejecucion Presupuesto '!I47</f>
        <v>301686.73</v>
      </c>
      <c r="K14" s="12">
        <f>+'[1]Detalle Ejecucion Presupuesto '!J47</f>
        <v>0</v>
      </c>
      <c r="L14" s="12">
        <f>+'[1]Detalle Ejecucion Presupuesto '!K47</f>
        <v>288228.01</v>
      </c>
      <c r="M14" s="12">
        <f>+'[1]Detalle Ejecucion Presupuesto '!M47</f>
        <v>840</v>
      </c>
      <c r="N14" s="12">
        <f>+'[1]Detalle Ejecucion Presupuesto '!N47</f>
        <v>666302.18000000005</v>
      </c>
      <c r="O14" s="12">
        <f>+'[1]Detalle Ejecucion Presupuesto '!O47</f>
        <v>230060</v>
      </c>
      <c r="P14" s="12">
        <f>+'[1]Detalle Ejecucion Presupuesto '!Q47</f>
        <v>274471.62</v>
      </c>
      <c r="Q14" s="35">
        <f>+'[1]Detalle Ejecucion Presupuesto '!R47</f>
        <v>980.35</v>
      </c>
      <c r="R14" s="12">
        <f>+'[1]Detalle Ejecucion Presupuesto '!S47</f>
        <v>0</v>
      </c>
    </row>
    <row r="15" spans="1:19" x14ac:dyDescent="0.25">
      <c r="A15" s="11" t="s">
        <v>28</v>
      </c>
      <c r="B15" s="11"/>
      <c r="C15" s="11"/>
      <c r="D15" s="12">
        <f>+'[1]Detalle Ejecucion Presupuesto '!C51</f>
        <v>4720000</v>
      </c>
      <c r="E15" s="12">
        <f>+'[1]Detalle Ejecucion Presupuesto '!D51</f>
        <v>5720000</v>
      </c>
      <c r="F15" s="1">
        <f t="shared" si="2"/>
        <v>1557912.3</v>
      </c>
      <c r="G15" s="12">
        <f>+'[1]Detalle Ejecucion Presupuesto '!E51</f>
        <v>221319.66</v>
      </c>
      <c r="H15" s="12">
        <f>+'[1]Detalle Ejecucion Presupuesto '!F51</f>
        <v>17799.12</v>
      </c>
      <c r="I15" s="12">
        <f>+'[1]Detalle Ejecucion Presupuesto '!G51</f>
        <v>291063.52</v>
      </c>
      <c r="J15" s="12">
        <f>+'[1]Detalle Ejecucion Presupuesto '!I51</f>
        <v>63408</v>
      </c>
      <c r="K15" s="12">
        <f>+'[1]Detalle Ejecucion Presupuesto '!J51</f>
        <v>18408</v>
      </c>
      <c r="L15" s="12">
        <f>+'[1]Detalle Ejecucion Presupuesto '!K51</f>
        <v>232700</v>
      </c>
      <c r="M15" s="12">
        <f>+'[1]Detalle Ejecucion Presupuesto '!M51</f>
        <v>244000</v>
      </c>
      <c r="N15" s="12">
        <f>+'[1]Detalle Ejecucion Presupuesto '!N51</f>
        <v>170000</v>
      </c>
      <c r="O15" s="12">
        <f>+'[1]Detalle Ejecucion Presupuesto '!O51</f>
        <v>0</v>
      </c>
      <c r="P15" s="12">
        <f>+'[1]Detalle Ejecucion Presupuesto '!Q51</f>
        <v>62186</v>
      </c>
      <c r="Q15" s="35">
        <f>+'[1]Detalle Ejecucion Presupuesto '!R51</f>
        <v>237028</v>
      </c>
      <c r="R15" s="12">
        <f>+'[1]Detalle Ejecucion Presupuesto '!S51</f>
        <v>0</v>
      </c>
    </row>
    <row r="16" spans="1:19" ht="18.75" customHeight="1" x14ac:dyDescent="0.25">
      <c r="A16" s="11" t="s">
        <v>29</v>
      </c>
      <c r="B16" s="11"/>
      <c r="C16" s="11"/>
      <c r="D16" s="12">
        <f>+'[1]Detalle Ejecucion Presupuesto '!C59</f>
        <v>30495200</v>
      </c>
      <c r="E16" s="12">
        <f>+'[1]Detalle Ejecucion Presupuesto '!D59</f>
        <v>25695200</v>
      </c>
      <c r="F16" s="1">
        <f t="shared" si="2"/>
        <v>21052095.150000002</v>
      </c>
      <c r="G16" s="12">
        <f>+'[1]Detalle Ejecucion Presupuesto '!E59</f>
        <v>1391520.13</v>
      </c>
      <c r="H16" s="12">
        <f>+'[1]Detalle Ejecucion Presupuesto '!F59</f>
        <v>1577683.9</v>
      </c>
      <c r="I16" s="12">
        <f>+'[1]Detalle Ejecucion Presupuesto '!G59</f>
        <v>1266512.0999999999</v>
      </c>
      <c r="J16" s="12">
        <f>+'[1]Detalle Ejecucion Presupuesto '!I59</f>
        <v>1300218.6599999999</v>
      </c>
      <c r="K16" s="12">
        <f>+'[1]Detalle Ejecucion Presupuesto '!J59</f>
        <v>2028366.11</v>
      </c>
      <c r="L16" s="12">
        <f>+'[1]Detalle Ejecucion Presupuesto '!K59</f>
        <v>3762865.3000000003</v>
      </c>
      <c r="M16" s="12">
        <f>+'[1]Detalle Ejecucion Presupuesto '!M59</f>
        <v>1635994.96</v>
      </c>
      <c r="N16" s="12">
        <f>+'[1]Detalle Ejecucion Presupuesto '!N59</f>
        <v>2799890.82</v>
      </c>
      <c r="O16" s="12">
        <f>+'[1]Detalle Ejecucion Presupuesto '!O59</f>
        <v>2889250.87</v>
      </c>
      <c r="P16" s="12">
        <f>+'[1]Detalle Ejecucion Presupuesto '!Q59</f>
        <v>447935.48</v>
      </c>
      <c r="Q16" s="35">
        <f>+'[1]Detalle Ejecucion Presupuesto '!R59</f>
        <v>1951856.8199999998</v>
      </c>
      <c r="R16" s="12">
        <f>+'[1]Detalle Ejecucion Presupuesto '!S59</f>
        <v>0</v>
      </c>
    </row>
    <row r="17" spans="1:21" ht="18.75" customHeight="1" x14ac:dyDescent="0.25">
      <c r="A17" s="11" t="s">
        <v>30</v>
      </c>
      <c r="B17" s="11"/>
      <c r="C17" s="11"/>
      <c r="D17" s="12">
        <f>+'[1]Detalle Ejecucion Presupuesto '!C57</f>
        <v>3000000</v>
      </c>
      <c r="E17" s="12">
        <f>+'[1]Detalle Ejecucion Presupuesto '!D57</f>
        <v>8175000</v>
      </c>
      <c r="F17" s="1">
        <f>SUM(G17:R17)</f>
        <v>4843723.67</v>
      </c>
      <c r="G17" s="12">
        <f>+'[1]Detalle Ejecucion Presupuesto '!E57</f>
        <v>0</v>
      </c>
      <c r="H17" s="12">
        <f>+'[1]Detalle Ejecucion Presupuesto '!F57</f>
        <v>0</v>
      </c>
      <c r="I17" s="12">
        <f>+'[1]Detalle Ejecucion Presupuesto '!G57</f>
        <v>2963179.59</v>
      </c>
      <c r="J17" s="12">
        <f>+'[1]Detalle Ejecucion Presupuesto '!I57</f>
        <v>0</v>
      </c>
      <c r="K17" s="12">
        <f>+'[1]Detalle Ejecucion Presupuesto '!J57</f>
        <v>0</v>
      </c>
      <c r="L17" s="12">
        <f>+'[1]Detalle Ejecucion Presupuesto '!K57</f>
        <v>210444.08</v>
      </c>
      <c r="M17" s="12">
        <f>+'[1]Detalle Ejecucion Presupuesto '!M57</f>
        <v>0</v>
      </c>
      <c r="N17" s="12">
        <f>+'[1]Detalle Ejecucion Presupuesto '!N57</f>
        <v>120100</v>
      </c>
      <c r="O17" s="12">
        <f>+'[1]Detalle Ejecucion Presupuesto '!O57</f>
        <v>0</v>
      </c>
      <c r="P17" s="12">
        <f>+'[1]Detalle Ejecucion Presupuesto '!Q57</f>
        <v>0</v>
      </c>
      <c r="Q17" s="35">
        <f>+'[1]Detalle Ejecucion Presupuesto '!R57</f>
        <v>1550000</v>
      </c>
      <c r="R17" s="12">
        <f>+'[1]Detalle Ejecucion Presupuesto '!S57</f>
        <v>0</v>
      </c>
    </row>
    <row r="18" spans="1:21" ht="28.5" x14ac:dyDescent="0.25">
      <c r="A18" s="11" t="s">
        <v>31</v>
      </c>
      <c r="B18" s="11"/>
      <c r="C18" s="11"/>
      <c r="D18" s="12">
        <f>+'[1]Detalle Ejecucion Presupuesto '!C63</f>
        <v>40853449</v>
      </c>
      <c r="E18" s="12">
        <f>+'[1]Detalle Ejecucion Presupuesto '!D63</f>
        <v>13353449</v>
      </c>
      <c r="F18" s="1">
        <f t="shared" si="2"/>
        <v>8784883.4299999997</v>
      </c>
      <c r="G18" s="12">
        <f>+'[1]Detalle Ejecucion Presupuesto '!E63</f>
        <v>1715129.7</v>
      </c>
      <c r="H18" s="12">
        <f>+'[1]Detalle Ejecucion Presupuesto '!F63</f>
        <v>189938</v>
      </c>
      <c r="I18" s="12">
        <f>+'[1]Detalle Ejecucion Presupuesto '!G63</f>
        <v>1690926.72</v>
      </c>
      <c r="J18" s="12">
        <f>+'[1]Detalle Ejecucion Presupuesto '!I63</f>
        <v>221280.66999999998</v>
      </c>
      <c r="K18" s="12">
        <f>+'[1]Detalle Ejecucion Presupuesto '!J63</f>
        <v>787417.53</v>
      </c>
      <c r="L18" s="12">
        <f>+'[1]Detalle Ejecucion Presupuesto '!K63</f>
        <v>536830.01</v>
      </c>
      <c r="M18" s="12">
        <f>+'[1]Detalle Ejecucion Presupuesto '!M63</f>
        <v>563438.77</v>
      </c>
      <c r="N18" s="12">
        <f>+'[1]Detalle Ejecucion Presupuesto '!N63</f>
        <v>1173954.75</v>
      </c>
      <c r="O18" s="12">
        <f>+'[1]Detalle Ejecucion Presupuesto '!O63</f>
        <v>1364853.9200000002</v>
      </c>
      <c r="P18" s="12">
        <f>+'[1]Detalle Ejecucion Presupuesto '!Q63</f>
        <v>280391.76</v>
      </c>
      <c r="Q18" s="35">
        <f>+'[1]Detalle Ejecucion Presupuesto '!R63</f>
        <v>260721.6</v>
      </c>
      <c r="R18" s="12">
        <f>+'[1]Detalle Ejecucion Presupuesto '!S63</f>
        <v>0</v>
      </c>
    </row>
    <row r="19" spans="1:21" x14ac:dyDescent="0.25">
      <c r="A19" s="11" t="s">
        <v>32</v>
      </c>
      <c r="B19" s="11"/>
      <c r="C19" s="11"/>
      <c r="D19" s="12">
        <f>+'[1]Detalle Ejecucion Presupuesto '!C73</f>
        <v>256157502</v>
      </c>
      <c r="E19" s="12">
        <f>+'[1]Detalle Ejecucion Presupuesto '!D73</f>
        <v>218157522</v>
      </c>
      <c r="F19" s="1">
        <f t="shared" si="2"/>
        <v>128329153.17999999</v>
      </c>
      <c r="G19" s="12">
        <f>+'[1]Detalle Ejecucion Presupuesto '!E73</f>
        <v>646368.19999999995</v>
      </c>
      <c r="H19" s="12">
        <f>+'[1]Detalle Ejecucion Presupuesto '!F73</f>
        <v>50222314.030000001</v>
      </c>
      <c r="I19" s="12">
        <f>+'[1]Detalle Ejecucion Presupuesto '!G73</f>
        <v>3283315.1599999997</v>
      </c>
      <c r="J19" s="12">
        <f>+'[1]Detalle Ejecucion Presupuesto '!I73</f>
        <v>2350248.5499999998</v>
      </c>
      <c r="K19" s="12">
        <f>+'[1]Detalle Ejecucion Presupuesto '!J73</f>
        <v>1383821</v>
      </c>
      <c r="L19" s="12">
        <f>+'[1]Detalle Ejecucion Presupuesto '!K73</f>
        <v>773472.92</v>
      </c>
      <c r="M19" s="12">
        <f>+'[1]Detalle Ejecucion Presupuesto '!M73</f>
        <v>513447.79000000004</v>
      </c>
      <c r="N19" s="12">
        <f>+'[1]Detalle Ejecucion Presupuesto '!N73</f>
        <v>1654325.8900000001</v>
      </c>
      <c r="O19" s="12">
        <f>+'[1]Detalle Ejecucion Presupuesto '!O73</f>
        <v>4293510.1500000004</v>
      </c>
      <c r="P19" s="12">
        <f>+'[1]Detalle Ejecucion Presupuesto '!Q73</f>
        <v>1834046.6900000002</v>
      </c>
      <c r="Q19" s="35">
        <f>+'[1]Detalle Ejecucion Presupuesto '!R73</f>
        <v>61374282.799999997</v>
      </c>
      <c r="R19" s="12">
        <f>+'[1]Detalle Ejecucion Presupuesto '!S73</f>
        <v>0</v>
      </c>
    </row>
    <row r="20" spans="1:21" x14ac:dyDescent="0.25">
      <c r="A20" s="11" t="s">
        <v>33</v>
      </c>
      <c r="B20" s="11"/>
      <c r="C20" s="11"/>
      <c r="D20" s="12">
        <f>+'[1]Detalle Ejecucion Presupuesto '!C86</f>
        <v>15500000</v>
      </c>
      <c r="E20" s="12">
        <f>+'[1]Detalle Ejecucion Presupuesto '!D86</f>
        <v>13000000</v>
      </c>
      <c r="F20" s="13">
        <f t="shared" si="2"/>
        <v>3058404.4699999997</v>
      </c>
      <c r="G20" s="14">
        <f>+'[1]Detalle Ejecucion Presupuesto '!E86</f>
        <v>269583.07</v>
      </c>
      <c r="H20" s="14">
        <f>+'[1]Detalle Ejecucion Presupuesto '!F86</f>
        <v>13571.7</v>
      </c>
      <c r="I20" s="14">
        <f>+'[1]Detalle Ejecucion Presupuesto '!G86</f>
        <v>269080.18</v>
      </c>
      <c r="J20" s="14">
        <f>+'[1]Detalle Ejecucion Presupuesto '!I86</f>
        <v>70800</v>
      </c>
      <c r="K20" s="14">
        <f>+'[1]Detalle Ejecucion Presupuesto '!J86</f>
        <v>470166.45</v>
      </c>
      <c r="L20" s="14">
        <f>+'[1]Detalle Ejecucion Presupuesto '!K86</f>
        <v>444460</v>
      </c>
      <c r="M20" s="14">
        <f>+'[1]Detalle Ejecucion Presupuesto '!M86</f>
        <v>219356</v>
      </c>
      <c r="N20" s="14">
        <f>+'[1]Detalle Ejecucion Presupuesto '!N86</f>
        <v>167887.42</v>
      </c>
      <c r="O20" s="14">
        <f>+'[1]Detalle Ejecucion Presupuesto '!O86</f>
        <v>794730</v>
      </c>
      <c r="P20" s="14">
        <f>+'[1]Detalle Ejecucion Presupuesto '!Q86</f>
        <v>124920.16</v>
      </c>
      <c r="Q20" s="35">
        <f>+'[1]Detalle Ejecucion Presupuesto '!R86</f>
        <v>213849.49</v>
      </c>
      <c r="R20" s="14">
        <f>+'[1]Detalle Ejecucion Presupuesto '!S86</f>
        <v>0</v>
      </c>
    </row>
    <row r="21" spans="1:21" ht="15" x14ac:dyDescent="0.25">
      <c r="A21" s="7" t="s">
        <v>34</v>
      </c>
      <c r="B21" s="7"/>
      <c r="C21" s="7"/>
      <c r="D21" s="8">
        <f>SUM(D22:D30)</f>
        <v>77341200</v>
      </c>
      <c r="E21" s="8">
        <f>SUM(E22:E30)</f>
        <v>85931200</v>
      </c>
      <c r="F21" s="9">
        <f>SUM(G21:R21)</f>
        <v>37724341.449999996</v>
      </c>
      <c r="G21" s="10">
        <f>SUM(G22:G30)</f>
        <v>1013416.0499999999</v>
      </c>
      <c r="H21" s="10">
        <f t="shared" ref="H21:R21" si="4">SUM(H22:H30)</f>
        <v>1505727.0299999998</v>
      </c>
      <c r="I21" s="10">
        <f t="shared" si="4"/>
        <v>1991556.5499999998</v>
      </c>
      <c r="J21" s="10">
        <f t="shared" si="4"/>
        <v>1887267.31</v>
      </c>
      <c r="K21" s="10">
        <f t="shared" si="4"/>
        <v>9444940.5099999998</v>
      </c>
      <c r="L21" s="10">
        <f>SUM(L22:L30)</f>
        <v>7038028.3399999999</v>
      </c>
      <c r="M21" s="10">
        <f>SUM(M22:M30)</f>
        <v>1218281.8799999999</v>
      </c>
      <c r="N21" s="10">
        <f t="shared" si="4"/>
        <v>3673015.46</v>
      </c>
      <c r="O21" s="10">
        <f t="shared" si="4"/>
        <v>1990688.46</v>
      </c>
      <c r="P21" s="10">
        <f t="shared" si="4"/>
        <v>6647552.4900000002</v>
      </c>
      <c r="Q21" s="34">
        <f t="shared" si="4"/>
        <v>1313867.3699999999</v>
      </c>
      <c r="R21" s="10">
        <f t="shared" si="4"/>
        <v>0</v>
      </c>
      <c r="S21" s="10"/>
      <c r="T21" s="10"/>
      <c r="U21" s="10"/>
    </row>
    <row r="22" spans="1:21" x14ac:dyDescent="0.25">
      <c r="A22" s="11" t="s">
        <v>35</v>
      </c>
      <c r="B22" s="11"/>
      <c r="C22" s="11"/>
      <c r="D22" s="12">
        <f>+'[1]Detalle Ejecucion Presupuesto '!C91</f>
        <v>3820000</v>
      </c>
      <c r="E22" s="12">
        <f>+'[1]Detalle Ejecucion Presupuesto '!D91</f>
        <v>3820000</v>
      </c>
      <c r="F22" s="1">
        <f t="shared" si="2"/>
        <v>2185973.4299999997</v>
      </c>
      <c r="G22" s="12">
        <f>+'[1]Detalle Ejecucion Presupuesto '!E91</f>
        <v>33872.199999999997</v>
      </c>
      <c r="H22" s="12">
        <f>+'[1]Detalle Ejecucion Presupuesto '!F91</f>
        <v>68245</v>
      </c>
      <c r="I22" s="12">
        <f>+'[1]Detalle Ejecucion Presupuesto '!G91</f>
        <v>317810.71999999997</v>
      </c>
      <c r="J22" s="12">
        <f>+'[1]Detalle Ejecucion Presupuesto '!I91</f>
        <v>118774.33</v>
      </c>
      <c r="K22" s="12">
        <f>+'[1]Detalle Ejecucion Presupuesto '!J91</f>
        <v>56323.69</v>
      </c>
      <c r="L22" s="12">
        <f>+'[1]Detalle Ejecucion Presupuesto '!K91</f>
        <v>262345.98</v>
      </c>
      <c r="M22" s="12">
        <f>+'[1]Detalle Ejecucion Presupuesto '!M91</f>
        <v>185049.38999999998</v>
      </c>
      <c r="N22" s="12">
        <f>+'[1]Detalle Ejecucion Presupuesto '!N91</f>
        <v>657131.82000000007</v>
      </c>
      <c r="O22" s="12">
        <f>+'[1]Detalle Ejecucion Presupuesto '!O91</f>
        <v>243761.03999999998</v>
      </c>
      <c r="P22" s="12">
        <f>+'[1]Detalle Ejecucion Presupuesto '!Q91</f>
        <v>201305</v>
      </c>
      <c r="Q22" s="35">
        <f>+'[1]Detalle Ejecucion Presupuesto '!R91</f>
        <v>41354.26</v>
      </c>
      <c r="R22" s="12">
        <f>+'[1]Detalle Ejecucion Presupuesto '!S91</f>
        <v>0</v>
      </c>
    </row>
    <row r="23" spans="1:21" x14ac:dyDescent="0.25">
      <c r="A23" s="11" t="s">
        <v>36</v>
      </c>
      <c r="B23" s="11"/>
      <c r="C23" s="11"/>
      <c r="D23" s="12">
        <f>+'[1]Detalle Ejecucion Presupuesto '!C96</f>
        <v>2010000</v>
      </c>
      <c r="E23" s="12">
        <f>+'[1]Detalle Ejecucion Presupuesto '!D96</f>
        <v>2010000</v>
      </c>
      <c r="F23" s="1">
        <f t="shared" si="2"/>
        <v>1694262.01</v>
      </c>
      <c r="G23" s="12">
        <f>+'[1]Detalle Ejecucion Presupuesto '!E96</f>
        <v>0</v>
      </c>
      <c r="H23" s="12">
        <f>+'[1]Detalle Ejecucion Presupuesto '!F96</f>
        <v>288993.8</v>
      </c>
      <c r="I23" s="12">
        <f>+'[1]Detalle Ejecucion Presupuesto '!G96</f>
        <v>0</v>
      </c>
      <c r="J23" s="12">
        <f>+'[1]Detalle Ejecucion Presupuesto '!I96</f>
        <v>0</v>
      </c>
      <c r="K23" s="12">
        <f>+'[1]Detalle Ejecucion Presupuesto '!J96</f>
        <v>0</v>
      </c>
      <c r="L23" s="12">
        <f>+'[1]Detalle Ejecucion Presupuesto '!K96</f>
        <v>0</v>
      </c>
      <c r="M23" s="12">
        <f>+'[1]Detalle Ejecucion Presupuesto '!M96</f>
        <v>408797</v>
      </c>
      <c r="N23" s="12">
        <f>+'[1]Detalle Ejecucion Presupuesto '!N96</f>
        <v>275968.19</v>
      </c>
      <c r="O23" s="12">
        <f>+'[1]Detalle Ejecucion Presupuesto '!O96</f>
        <v>439066.70999999996</v>
      </c>
      <c r="P23" s="12">
        <f>+'[1]Detalle Ejecucion Presupuesto '!Q96</f>
        <v>280374.31</v>
      </c>
      <c r="Q23" s="35">
        <f>+'[1]Detalle Ejecucion Presupuesto '!R96</f>
        <v>1062</v>
      </c>
      <c r="R23" s="12">
        <f>+'[1]Detalle Ejecucion Presupuesto '!S96</f>
        <v>0</v>
      </c>
    </row>
    <row r="24" spans="1:21" x14ac:dyDescent="0.25">
      <c r="A24" s="11" t="s">
        <v>37</v>
      </c>
      <c r="B24" s="11"/>
      <c r="C24" s="11"/>
      <c r="D24" s="12">
        <f>+'[1]Detalle Ejecucion Presupuesto '!C100</f>
        <v>3933200</v>
      </c>
      <c r="E24" s="12">
        <f>+'[1]Detalle Ejecucion Presupuesto '!D100</f>
        <v>4083200</v>
      </c>
      <c r="F24" s="1">
        <f t="shared" si="2"/>
        <v>545291.11</v>
      </c>
      <c r="G24" s="12">
        <f>+'[1]Detalle Ejecucion Presupuesto '!E100</f>
        <v>45192.85</v>
      </c>
      <c r="H24" s="12">
        <f>+'[1]Detalle Ejecucion Presupuesto '!F100</f>
        <v>17841.599999999999</v>
      </c>
      <c r="I24" s="12">
        <f>+'[1]Detalle Ejecucion Presupuesto '!G100</f>
        <v>210299.6</v>
      </c>
      <c r="J24" s="12">
        <f>+'[1]Detalle Ejecucion Presupuesto '!I100</f>
        <v>64642.039999999994</v>
      </c>
      <c r="K24" s="12">
        <f>+'[1]Detalle Ejecucion Presupuesto '!J100</f>
        <v>0</v>
      </c>
      <c r="L24" s="12">
        <f>+'[1]Detalle Ejecucion Presupuesto '!K100</f>
        <v>0</v>
      </c>
      <c r="M24" s="12">
        <f>+'[1]Detalle Ejecucion Presupuesto '!M100</f>
        <v>0</v>
      </c>
      <c r="N24" s="12">
        <f>+'[1]Detalle Ejecucion Presupuesto '!N100</f>
        <v>41000.020000000004</v>
      </c>
      <c r="O24" s="12">
        <f>+'[1]Detalle Ejecucion Presupuesto '!O100</f>
        <v>0</v>
      </c>
      <c r="P24" s="12">
        <f>+'[1]Detalle Ejecucion Presupuesto '!Q100</f>
        <v>0</v>
      </c>
      <c r="Q24" s="35">
        <f>+'[1]Detalle Ejecucion Presupuesto '!R100</f>
        <v>166315</v>
      </c>
      <c r="R24" s="12">
        <f>+'[1]Detalle Ejecucion Presupuesto '!S100</f>
        <v>0</v>
      </c>
    </row>
    <row r="25" spans="1:21" x14ac:dyDescent="0.25">
      <c r="A25" s="11" t="s">
        <v>38</v>
      </c>
      <c r="B25" s="11"/>
      <c r="C25" s="11"/>
      <c r="D25" s="12">
        <f>+'[1]Detalle Ejecucion Presupuesto '!C105</f>
        <v>60000</v>
      </c>
      <c r="E25" s="12">
        <f>+'[1]Detalle Ejecucion Presupuesto '!D105</f>
        <v>60000</v>
      </c>
      <c r="F25" s="13">
        <f t="shared" si="2"/>
        <v>1215</v>
      </c>
      <c r="G25" s="12">
        <f>+'[1]Detalle Ejecucion Presupuesto '!E105</f>
        <v>0</v>
      </c>
      <c r="H25" s="12">
        <f>+'[1]Detalle Ejecucion Presupuesto '!F105</f>
        <v>0</v>
      </c>
      <c r="I25" s="12">
        <f>+'[1]Detalle Ejecucion Presupuesto '!G105</f>
        <v>0</v>
      </c>
      <c r="J25" s="12">
        <f>+'[1]Detalle Ejecucion Presupuesto '!I105</f>
        <v>0</v>
      </c>
      <c r="K25" s="12">
        <f>+'[1]Detalle Ejecucion Presupuesto '!J105</f>
        <v>0</v>
      </c>
      <c r="L25" s="12">
        <f>+'[1]Detalle Ejecucion Presupuesto '!K105</f>
        <v>0</v>
      </c>
      <c r="M25" s="12">
        <f>+'[1]Detalle Ejecucion Presupuesto '!M105</f>
        <v>0</v>
      </c>
      <c r="N25" s="12">
        <f>+'[1]Detalle Ejecucion Presupuesto '!N105</f>
        <v>1215</v>
      </c>
      <c r="O25" s="12">
        <f>+'[1]Detalle Ejecucion Presupuesto '!O105</f>
        <v>0</v>
      </c>
      <c r="P25" s="12">
        <f>+'[1]Detalle Ejecucion Presupuesto '!Q105</f>
        <v>0</v>
      </c>
      <c r="Q25" s="35">
        <f>+'[1]Detalle Ejecucion Presupuesto '!R105</f>
        <v>0</v>
      </c>
      <c r="R25" s="12">
        <f>+'[1]Detalle Ejecucion Presupuesto '!S105</f>
        <v>0</v>
      </c>
    </row>
    <row r="26" spans="1:21" x14ac:dyDescent="0.25">
      <c r="A26" s="11" t="s">
        <v>39</v>
      </c>
      <c r="B26" s="11"/>
      <c r="C26" s="11"/>
      <c r="D26" s="12">
        <f>+'[1]Detalle Ejecucion Presupuesto '!C107</f>
        <v>1030000</v>
      </c>
      <c r="E26" s="12">
        <f>+'[1]Detalle Ejecucion Presupuesto '!D107</f>
        <v>1080000</v>
      </c>
      <c r="F26" s="1">
        <f t="shared" si="2"/>
        <v>171560.08000000002</v>
      </c>
      <c r="G26" s="12">
        <v>0</v>
      </c>
      <c r="H26" s="12">
        <v>0</v>
      </c>
      <c r="I26" s="12">
        <f>+'[1]Detalle Ejecucion Presupuesto '!G107</f>
        <v>68283.34</v>
      </c>
      <c r="J26" s="12">
        <f>+'[1]Detalle Ejecucion Presupuesto '!I107</f>
        <v>7309.38</v>
      </c>
      <c r="K26" s="12">
        <f>+'[1]Detalle Ejecucion Presupuesto '!J107</f>
        <v>56640</v>
      </c>
      <c r="L26" s="12">
        <f>+'[1]Detalle Ejecucion Presupuesto '!K107</f>
        <v>39327.360000000001</v>
      </c>
      <c r="M26" s="12">
        <v>0</v>
      </c>
      <c r="N26" s="12">
        <v>0</v>
      </c>
      <c r="O26" s="12">
        <v>0</v>
      </c>
      <c r="P26" s="12">
        <v>0</v>
      </c>
      <c r="Q26" s="35">
        <v>0</v>
      </c>
      <c r="R26" s="12">
        <v>0</v>
      </c>
    </row>
    <row r="27" spans="1:21" x14ac:dyDescent="0.25">
      <c r="A27" s="11" t="s">
        <v>40</v>
      </c>
      <c r="B27" s="11"/>
      <c r="C27" s="11"/>
      <c r="D27" s="12">
        <f>+'[1]Detalle Ejecucion Presupuesto '!C111</f>
        <v>965000</v>
      </c>
      <c r="E27" s="12">
        <f>+'[1]Detalle Ejecucion Presupuesto '!D111</f>
        <v>2215000</v>
      </c>
      <c r="F27" s="1">
        <f t="shared" si="2"/>
        <v>648759.30999999994</v>
      </c>
      <c r="G27" s="12">
        <f>+'[1]Detalle Ejecucion Presupuesto '!E111</f>
        <v>3917.94</v>
      </c>
      <c r="H27" s="12">
        <f>+'[1]Detalle Ejecucion Presupuesto '!F111</f>
        <v>81973.86</v>
      </c>
      <c r="I27" s="12">
        <f>+'[1]Detalle Ejecucion Presupuesto '!G111</f>
        <v>0</v>
      </c>
      <c r="J27" s="12">
        <f>+'[1]Detalle Ejecucion Presupuesto '!I111</f>
        <v>33491.97</v>
      </c>
      <c r="K27" s="12">
        <f>+'[1]Detalle Ejecucion Presupuesto '!J111</f>
        <v>233582.86</v>
      </c>
      <c r="L27" s="12">
        <f>+'[1]Detalle Ejecucion Presupuesto '!K111</f>
        <v>0</v>
      </c>
      <c r="M27" s="12">
        <f>+'[1]Detalle Ejecucion Presupuesto '!M111</f>
        <v>3182.5</v>
      </c>
      <c r="N27" s="12">
        <f>+'[1]Detalle Ejecucion Presupuesto '!N111</f>
        <v>250664.32000000001</v>
      </c>
      <c r="O27" s="12">
        <f>+'[1]Detalle Ejecucion Presupuesto '!O111</f>
        <v>19484.13</v>
      </c>
      <c r="P27" s="12">
        <f>+'[1]Detalle Ejecucion Presupuesto '!Q111</f>
        <v>11459.14</v>
      </c>
      <c r="Q27" s="35">
        <f>+'[1]Detalle Ejecucion Presupuesto '!R111</f>
        <v>11002.59</v>
      </c>
      <c r="R27" s="12">
        <f>+'[1]Detalle Ejecucion Presupuesto '!S111</f>
        <v>0</v>
      </c>
    </row>
    <row r="28" spans="1:21" x14ac:dyDescent="0.25">
      <c r="A28" s="11" t="s">
        <v>41</v>
      </c>
      <c r="B28" s="11"/>
      <c r="C28" s="11"/>
      <c r="D28" s="12">
        <f>+'[1]Detalle Ejecucion Presupuesto '!C120</f>
        <v>17952000</v>
      </c>
      <c r="E28" s="12">
        <f>+'[1]Detalle Ejecucion Presupuesto '!D120</f>
        <v>22452000</v>
      </c>
      <c r="F28" s="1">
        <f>SUM(G28:R28)</f>
        <v>18569857.690000001</v>
      </c>
      <c r="G28" s="12">
        <f>+'[1]Detalle Ejecucion Presupuesto '!E120</f>
        <v>694101</v>
      </c>
      <c r="H28" s="12">
        <f>+'[1]Detalle Ejecucion Presupuesto '!F120</f>
        <v>935065.4</v>
      </c>
      <c r="I28" s="12">
        <f>+'[1]Detalle Ejecucion Presupuesto '!G120</f>
        <v>735635</v>
      </c>
      <c r="J28" s="12">
        <f>+'[1]Detalle Ejecucion Presupuesto '!I120</f>
        <v>905035.76</v>
      </c>
      <c r="K28" s="12">
        <f>+'[1]Detalle Ejecucion Presupuesto '!J120</f>
        <v>869020</v>
      </c>
      <c r="L28" s="12">
        <f>+'[1]Detalle Ejecucion Presupuesto '!K120</f>
        <v>5717560</v>
      </c>
      <c r="M28" s="12">
        <f>+'[1]Detalle Ejecucion Presupuesto '!M120</f>
        <v>214999.22</v>
      </c>
      <c r="N28" s="12">
        <f>+'[1]Detalle Ejecucion Presupuesto '!N120</f>
        <v>1012376.69</v>
      </c>
      <c r="O28" s="12">
        <f>+'[1]Detalle Ejecucion Presupuesto '!O120</f>
        <v>831558.42</v>
      </c>
      <c r="P28" s="12">
        <f>+'[1]Detalle Ejecucion Presupuesto '!Q120</f>
        <v>5881350</v>
      </c>
      <c r="Q28" s="35">
        <f>+'[1]Detalle Ejecucion Presupuesto '!R120</f>
        <v>773156.2</v>
      </c>
      <c r="R28" s="12">
        <f>+'[1]Detalle Ejecucion Presupuesto '!S120</f>
        <v>0</v>
      </c>
    </row>
    <row r="29" spans="1:21" x14ac:dyDescent="0.25">
      <c r="A29" s="11" t="s">
        <v>42</v>
      </c>
      <c r="B29" s="11"/>
      <c r="C29" s="11"/>
      <c r="D29" s="12">
        <v>0</v>
      </c>
      <c r="E29" s="12">
        <v>0</v>
      </c>
      <c r="F29" s="1">
        <f t="shared" si="2"/>
        <v>0</v>
      </c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35"/>
      <c r="R29" s="12"/>
    </row>
    <row r="30" spans="1:21" x14ac:dyDescent="0.25">
      <c r="A30" s="11" t="s">
        <v>43</v>
      </c>
      <c r="B30" s="11"/>
      <c r="C30" s="11"/>
      <c r="D30" s="12">
        <f>+'[1]Detalle Ejecucion Presupuesto '!C129</f>
        <v>47571000</v>
      </c>
      <c r="E30" s="12">
        <f>+'[1]Detalle Ejecucion Presupuesto '!D129</f>
        <v>50211000</v>
      </c>
      <c r="F30" s="1">
        <f t="shared" si="2"/>
        <v>13907422.819999998</v>
      </c>
      <c r="G30" s="12">
        <f>+'[1]Detalle Ejecucion Presupuesto '!E129</f>
        <v>236332.05999999997</v>
      </c>
      <c r="H30" s="12">
        <f>+'[1]Detalle Ejecucion Presupuesto '!F129</f>
        <v>113607.37</v>
      </c>
      <c r="I30" s="12">
        <f>+'[1]Detalle Ejecucion Presupuesto '!G129</f>
        <v>659527.8899999999</v>
      </c>
      <c r="J30" s="12">
        <f>+'[1]Detalle Ejecucion Presupuesto '!I129</f>
        <v>758013.83</v>
      </c>
      <c r="K30" s="12">
        <f>+'[1]Detalle Ejecucion Presupuesto '!J129</f>
        <v>8229373.96</v>
      </c>
      <c r="L30" s="12">
        <f>+'[1]Detalle Ejecucion Presupuesto '!K129</f>
        <v>1018795</v>
      </c>
      <c r="M30" s="12">
        <f>+'[1]Detalle Ejecucion Presupuesto '!M129</f>
        <v>406253.77</v>
      </c>
      <c r="N30" s="12">
        <f>+'[1]Detalle Ejecucion Presupuesto '!N129</f>
        <v>1434659.4200000002</v>
      </c>
      <c r="O30" s="12">
        <f>+'[1]Detalle Ejecucion Presupuesto '!O129</f>
        <v>456818.16000000003</v>
      </c>
      <c r="P30" s="12">
        <f>+'[1]Detalle Ejecucion Presupuesto '!Q129</f>
        <v>273064.03999999998</v>
      </c>
      <c r="Q30" s="35">
        <f>+'[1]Detalle Ejecucion Presupuesto '!R129</f>
        <v>320977.32</v>
      </c>
      <c r="R30" s="12">
        <f>+'[1]Detalle Ejecucion Presupuesto '!S129</f>
        <v>0</v>
      </c>
    </row>
    <row r="31" spans="1:21" ht="15" x14ac:dyDescent="0.25">
      <c r="A31" s="7" t="s">
        <v>44</v>
      </c>
      <c r="B31" s="7"/>
      <c r="C31" s="7"/>
      <c r="D31" s="8">
        <f>SUM(D32:D38)</f>
        <v>27500000</v>
      </c>
      <c r="E31" s="8">
        <f>SUM(E32:E38)</f>
        <v>28560000</v>
      </c>
      <c r="F31" s="9">
        <f>SUM(G31:R31)</f>
        <v>16597607.540000001</v>
      </c>
      <c r="G31" s="10">
        <f>SUM(G32:G38)</f>
        <v>1427867.4100000001</v>
      </c>
      <c r="H31" s="10">
        <f>SUM(H32:H38)</f>
        <v>2225367.41</v>
      </c>
      <c r="I31" s="10">
        <f t="shared" ref="I31:R31" si="5">SUM(I32:I38)</f>
        <v>877867.41</v>
      </c>
      <c r="J31" s="10">
        <f t="shared" si="5"/>
        <v>1693547.1</v>
      </c>
      <c r="K31" s="10">
        <f t="shared" si="5"/>
        <v>1502867.4100000001</v>
      </c>
      <c r="L31" s="10">
        <f t="shared" si="5"/>
        <v>2579264.2300000004</v>
      </c>
      <c r="M31" s="10">
        <f>SUM(M32:M38)</f>
        <v>727867.41</v>
      </c>
      <c r="N31" s="10">
        <f t="shared" si="5"/>
        <v>1982867.4100000001</v>
      </c>
      <c r="O31" s="10">
        <f t="shared" si="5"/>
        <v>1020356.9400000001</v>
      </c>
      <c r="P31" s="10">
        <f>SUM(P32:P38)</f>
        <v>1465867.4</v>
      </c>
      <c r="Q31" s="34">
        <f t="shared" si="5"/>
        <v>1093867.4100000001</v>
      </c>
      <c r="R31" s="10">
        <f t="shared" si="5"/>
        <v>0</v>
      </c>
    </row>
    <row r="32" spans="1:21" x14ac:dyDescent="0.25">
      <c r="A32" s="11" t="s">
        <v>45</v>
      </c>
      <c r="B32" s="11"/>
      <c r="C32" s="11"/>
      <c r="D32" s="12">
        <f>+'[1]Detalle Ejecucion Presupuesto '!C143</f>
        <v>25000000</v>
      </c>
      <c r="E32" s="12">
        <f>+'[1]Detalle Ejecucion Presupuesto '!D143</f>
        <v>26060000</v>
      </c>
      <c r="F32" s="1">
        <f t="shared" si="2"/>
        <v>16339427.850000001</v>
      </c>
      <c r="G32" s="12">
        <f>+'[1]Detalle Ejecucion Presupuesto '!E143</f>
        <v>1427867.4100000001</v>
      </c>
      <c r="H32" s="12">
        <f>+'[1]Detalle Ejecucion Presupuesto '!F143</f>
        <v>2012867.4100000001</v>
      </c>
      <c r="I32" s="12">
        <f>+'[1]Detalle Ejecucion Presupuesto '!G143</f>
        <v>877867.41</v>
      </c>
      <c r="J32" s="12">
        <f>+'[1]Detalle Ejecucion Presupuesto '!I143</f>
        <v>1647867.4100000001</v>
      </c>
      <c r="K32" s="12">
        <f>+'[1]Detalle Ejecucion Presupuesto '!J143</f>
        <v>1502867.4100000001</v>
      </c>
      <c r="L32" s="12">
        <f>+'[1]Detalle Ejecucion Presupuesto '!K143</f>
        <v>2579264.2300000004</v>
      </c>
      <c r="M32" s="12">
        <f>+'[1]Detalle Ejecucion Presupuesto '!M143</f>
        <v>727867.41</v>
      </c>
      <c r="N32" s="12">
        <f>+'[1]Detalle Ejecucion Presupuesto '!N143</f>
        <v>1982867.4100000001</v>
      </c>
      <c r="O32" s="12">
        <f>+'[1]Detalle Ejecucion Presupuesto '!O143</f>
        <v>1020356.9400000001</v>
      </c>
      <c r="P32" s="12">
        <f>+'[1]Detalle Ejecucion Presupuesto '!Q143</f>
        <v>1465867.4</v>
      </c>
      <c r="Q32" s="35">
        <f>+'[1]Detalle Ejecucion Presupuesto '!R143</f>
        <v>1093867.4100000001</v>
      </c>
      <c r="R32" s="12">
        <f>+'[1]Detalle Ejecucion Presupuesto '!S143</f>
        <v>0</v>
      </c>
    </row>
    <row r="33" spans="1:18" hidden="1" x14ac:dyDescent="0.25">
      <c r="A33" s="11" t="s">
        <v>46</v>
      </c>
      <c r="B33" s="11"/>
      <c r="C33" s="11"/>
      <c r="D33" s="12"/>
      <c r="E33" s="12"/>
      <c r="F33" s="1">
        <f t="shared" si="2"/>
        <v>0</v>
      </c>
      <c r="G33" s="12">
        <f>+'[1]Detalle Ejecucion Presupuesto '!E148</f>
        <v>0</v>
      </c>
      <c r="H33" s="12"/>
      <c r="I33" s="12">
        <f>+'[1]Detalle Ejecucion Presupuesto '!G148</f>
        <v>0</v>
      </c>
      <c r="J33" s="12">
        <v>0</v>
      </c>
      <c r="K33" s="12">
        <f>+'[1]Detalle Ejecucion Presupuesto '!J148</f>
        <v>0</v>
      </c>
      <c r="L33" s="12">
        <f>+'[1]Detalle Ejecucion Presupuesto '!K148</f>
        <v>0</v>
      </c>
      <c r="M33" s="12">
        <f>+'[1]Detalle Ejecucion Presupuesto '!M148</f>
        <v>0</v>
      </c>
      <c r="N33" s="12">
        <f>+'[1]Detalle Ejecucion Presupuesto '!N148</f>
        <v>0</v>
      </c>
      <c r="O33" s="12">
        <f>+'[1]Detalle Ejecucion Presupuesto '!O148</f>
        <v>0</v>
      </c>
      <c r="P33" s="12">
        <f>+'[1]Detalle Ejecucion Presupuesto '!Q148</f>
        <v>0</v>
      </c>
      <c r="Q33" s="35">
        <f>+'[1]Detalle Ejecucion Presupuesto '!R148</f>
        <v>0</v>
      </c>
      <c r="R33" s="12">
        <f>+'[1]Detalle Ejecucion Presupuesto '!S148</f>
        <v>0</v>
      </c>
    </row>
    <row r="34" spans="1:18" hidden="1" x14ac:dyDescent="0.25">
      <c r="A34" s="11" t="s">
        <v>47</v>
      </c>
      <c r="B34" s="11"/>
      <c r="C34" s="11"/>
      <c r="D34" s="12"/>
      <c r="E34" s="12"/>
      <c r="F34" s="1">
        <f t="shared" si="2"/>
        <v>0</v>
      </c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35"/>
      <c r="R34" s="12"/>
    </row>
    <row r="35" spans="1:18" hidden="1" x14ac:dyDescent="0.25">
      <c r="A35" s="11" t="s">
        <v>48</v>
      </c>
      <c r="B35" s="11"/>
      <c r="C35" s="11"/>
      <c r="D35" s="12"/>
      <c r="E35" s="12"/>
      <c r="F35" s="1">
        <f t="shared" si="2"/>
        <v>0</v>
      </c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35"/>
      <c r="R35" s="12"/>
    </row>
    <row r="36" spans="1:18" hidden="1" x14ac:dyDescent="0.25">
      <c r="A36" s="11" t="s">
        <v>49</v>
      </c>
      <c r="B36" s="11"/>
      <c r="C36" s="11"/>
      <c r="D36" s="12">
        <v>0</v>
      </c>
      <c r="E36" s="12">
        <v>0</v>
      </c>
      <c r="F36" s="1">
        <f t="shared" si="2"/>
        <v>0</v>
      </c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35"/>
      <c r="R36" s="12"/>
    </row>
    <row r="37" spans="1:18" x14ac:dyDescent="0.25">
      <c r="A37" s="11" t="s">
        <v>50</v>
      </c>
      <c r="B37" s="11"/>
      <c r="C37" s="11"/>
      <c r="D37" s="12">
        <f>+'[1]Detalle Ejecucion Presupuesto '!C148</f>
        <v>2500000</v>
      </c>
      <c r="E37" s="12">
        <f>+'[1]Detalle Ejecucion Presupuesto '!D148</f>
        <v>2500000</v>
      </c>
      <c r="F37" s="1">
        <f t="shared" si="2"/>
        <v>258179.69</v>
      </c>
      <c r="G37" s="12"/>
      <c r="H37" s="12">
        <f>+'[1]Detalle Ejecucion Presupuesto '!F149</f>
        <v>212500</v>
      </c>
      <c r="I37" s="12"/>
      <c r="J37" s="12">
        <f>+'[1]Detalle Ejecucion Presupuesto '!I149</f>
        <v>45679.69</v>
      </c>
      <c r="K37" s="12"/>
      <c r="L37" s="12"/>
      <c r="M37" s="12"/>
      <c r="N37" s="12"/>
      <c r="O37" s="12"/>
      <c r="P37" s="12"/>
      <c r="Q37" s="35"/>
      <c r="R37" s="12"/>
    </row>
    <row r="38" spans="1:18" hidden="1" x14ac:dyDescent="0.25">
      <c r="A38" s="11" t="s">
        <v>51</v>
      </c>
      <c r="B38" s="11"/>
      <c r="C38" s="11"/>
      <c r="D38" s="12">
        <v>0</v>
      </c>
      <c r="E38" s="12">
        <v>0</v>
      </c>
      <c r="F38" s="1">
        <f t="shared" si="2"/>
        <v>0</v>
      </c>
      <c r="G38" s="12">
        <f>+'[1]Detalle Ejecucion Presupuesto '!E149</f>
        <v>0</v>
      </c>
      <c r="H38" s="12"/>
      <c r="I38" s="12">
        <f>+'[1]Detalle Ejecucion Presupuesto '!G149</f>
        <v>0</v>
      </c>
      <c r="J38" s="12">
        <v>0</v>
      </c>
      <c r="K38" s="12">
        <f>+'[1]Detalle Ejecucion Presupuesto '!J149</f>
        <v>0</v>
      </c>
      <c r="L38" s="12">
        <f>+'[1]Detalle Ejecucion Presupuesto '!K149</f>
        <v>0</v>
      </c>
      <c r="M38" s="12">
        <f>+'[1]Detalle Ejecucion Presupuesto '!M149</f>
        <v>0</v>
      </c>
      <c r="N38" s="12">
        <f>+'[1]Detalle Ejecucion Presupuesto '!N149</f>
        <v>0</v>
      </c>
      <c r="O38" s="12">
        <f>+'[1]Detalle Ejecucion Presupuesto '!O149</f>
        <v>0</v>
      </c>
      <c r="P38" s="12">
        <f>+'[1]Detalle Ejecucion Presupuesto '!Q149</f>
        <v>0</v>
      </c>
      <c r="Q38" s="35">
        <f>+'[1]Detalle Ejecucion Presupuesto '!R149</f>
        <v>0</v>
      </c>
      <c r="R38" s="12">
        <f>+'[1]Detalle Ejecucion Presupuesto '!S149</f>
        <v>0</v>
      </c>
    </row>
    <row r="39" spans="1:18" ht="15" x14ac:dyDescent="0.25">
      <c r="A39" s="7" t="s">
        <v>52</v>
      </c>
      <c r="B39" s="7"/>
      <c r="C39" s="7"/>
      <c r="D39" s="10">
        <f>SUM(D40:D46)</f>
        <v>30000000</v>
      </c>
      <c r="E39" s="10">
        <f>SUM(E40:E46)</f>
        <v>55000000</v>
      </c>
      <c r="F39" s="9">
        <f>SUM(G39:R39)</f>
        <v>49100000</v>
      </c>
      <c r="G39" s="12">
        <f>+'[1]Detalle Ejecucion Presupuesto '!E150</f>
        <v>0</v>
      </c>
      <c r="H39" s="10">
        <f>+'[1]Detalle Ejecucion Presupuesto '!F150</f>
        <v>5000000</v>
      </c>
      <c r="I39" s="10">
        <f>+'[1]Detalle Ejecucion Presupuesto '!G150</f>
        <v>5000000</v>
      </c>
      <c r="J39" s="10">
        <f>+'[1]Detalle Ejecucion Presupuesto '!I150</f>
        <v>5000000</v>
      </c>
      <c r="K39" s="10">
        <f>+'[1]Detalle Ejecucion Presupuesto '!J150</f>
        <v>0</v>
      </c>
      <c r="L39" s="10">
        <f>+'[1]Detalle Ejecucion Presupuesto '!K150</f>
        <v>5000000</v>
      </c>
      <c r="M39" s="10">
        <f>+'[1]Detalle Ejecucion Presupuesto '!M150</f>
        <v>5000000</v>
      </c>
      <c r="N39" s="10">
        <f>+'[1]Detalle Ejecucion Presupuesto '!N150</f>
        <v>5100000</v>
      </c>
      <c r="O39" s="10">
        <f>+'[1]Detalle Ejecucion Presupuesto '!O150</f>
        <v>5000000</v>
      </c>
      <c r="P39" s="10">
        <f>+P46</f>
        <v>5000000</v>
      </c>
      <c r="Q39" s="34">
        <f>+'[1]Detalle Ejecucion Presupuesto '!R150</f>
        <v>9000000</v>
      </c>
      <c r="R39" s="12">
        <f>+'[1]Detalle Ejecucion Presupuesto '!S150</f>
        <v>0</v>
      </c>
    </row>
    <row r="40" spans="1:18" hidden="1" x14ac:dyDescent="0.25">
      <c r="A40" s="11" t="s">
        <v>53</v>
      </c>
      <c r="B40" s="11"/>
      <c r="C40" s="11"/>
      <c r="D40" s="12"/>
      <c r="E40" s="12"/>
      <c r="F40" s="1">
        <f t="shared" si="2"/>
        <v>0</v>
      </c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35"/>
      <c r="R40" s="12"/>
    </row>
    <row r="41" spans="1:18" hidden="1" x14ac:dyDescent="0.25">
      <c r="A41" s="11" t="s">
        <v>54</v>
      </c>
      <c r="B41" s="11"/>
      <c r="C41" s="11"/>
      <c r="D41" s="12">
        <v>0</v>
      </c>
      <c r="E41" s="12">
        <v>0</v>
      </c>
      <c r="F41" s="1">
        <f t="shared" si="2"/>
        <v>0</v>
      </c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35"/>
      <c r="R41" s="12"/>
    </row>
    <row r="42" spans="1:18" hidden="1" x14ac:dyDescent="0.25">
      <c r="A42" s="11" t="s">
        <v>55</v>
      </c>
      <c r="B42" s="11"/>
      <c r="C42" s="11"/>
      <c r="D42" s="12"/>
      <c r="E42" s="12"/>
      <c r="F42" s="1">
        <f t="shared" si="2"/>
        <v>0</v>
      </c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35"/>
      <c r="R42" s="12"/>
    </row>
    <row r="43" spans="1:18" hidden="1" x14ac:dyDescent="0.25">
      <c r="A43" s="11" t="s">
        <v>56</v>
      </c>
      <c r="B43" s="11"/>
      <c r="C43" s="11"/>
      <c r="D43" s="12"/>
      <c r="E43" s="12"/>
      <c r="F43" s="1">
        <f t="shared" si="2"/>
        <v>0</v>
      </c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35"/>
      <c r="R43" s="12"/>
    </row>
    <row r="44" spans="1:18" hidden="1" x14ac:dyDescent="0.25">
      <c r="A44" s="11" t="s">
        <v>57</v>
      </c>
      <c r="B44" s="11"/>
      <c r="C44" s="11"/>
      <c r="D44" s="12"/>
      <c r="E44" s="12"/>
      <c r="F44" s="1">
        <f t="shared" si="2"/>
        <v>0</v>
      </c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35"/>
      <c r="R44" s="12"/>
    </row>
    <row r="45" spans="1:18" hidden="1" x14ac:dyDescent="0.25">
      <c r="A45" s="11" t="s">
        <v>58</v>
      </c>
      <c r="B45" s="11"/>
      <c r="C45" s="11"/>
      <c r="D45" s="12"/>
      <c r="E45" s="12"/>
      <c r="F45" s="1">
        <f t="shared" si="2"/>
        <v>0</v>
      </c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35"/>
      <c r="R45" s="12"/>
    </row>
    <row r="46" spans="1:18" x14ac:dyDescent="0.25">
      <c r="A46" s="11" t="s">
        <v>59</v>
      </c>
      <c r="B46" s="11"/>
      <c r="C46" s="11"/>
      <c r="D46" s="12">
        <f>+'[1]Detalle Ejecucion Presupuesto '!C150</f>
        <v>30000000</v>
      </c>
      <c r="E46" s="12">
        <f>+'[1]Detalle Ejecucion Presupuesto '!D150</f>
        <v>55000000</v>
      </c>
      <c r="F46" s="1">
        <f>SUM(G46:R46)</f>
        <v>49100000</v>
      </c>
      <c r="G46" s="12">
        <f>+'[1]Detalle Ejecucion Presupuesto '!E151</f>
        <v>0</v>
      </c>
      <c r="H46" s="12">
        <f>+'[1]Detalle Ejecucion Presupuesto '!F151</f>
        <v>5000000</v>
      </c>
      <c r="I46" s="12">
        <f>+'[1]Detalle Ejecucion Presupuesto '!G151</f>
        <v>5000000</v>
      </c>
      <c r="J46" s="12">
        <f>+'[1]Detalle Ejecucion Presupuesto '!I151</f>
        <v>5000000</v>
      </c>
      <c r="K46" s="12">
        <f>+'[1]Detalle Ejecucion Presupuesto '!J151</f>
        <v>0</v>
      </c>
      <c r="L46" s="12">
        <f>+'[1]Detalle Ejecucion Presupuesto '!K151</f>
        <v>5000000</v>
      </c>
      <c r="M46" s="12">
        <f>+'[1]Detalle Ejecucion Presupuesto '!M151</f>
        <v>5000000</v>
      </c>
      <c r="N46" s="12">
        <f>+'[1]Detalle Ejecucion Presupuesto '!N151</f>
        <v>5100000</v>
      </c>
      <c r="O46" s="12">
        <f>+'[1]Detalle Ejecucion Presupuesto '!O151</f>
        <v>5000000</v>
      </c>
      <c r="P46" s="12">
        <f>+'[1]Detalle Ejecucion Presupuesto '!Q151</f>
        <v>5000000</v>
      </c>
      <c r="Q46" s="35">
        <f>+'[1]Detalle Ejecucion Presupuesto '!R151</f>
        <v>9000000</v>
      </c>
      <c r="R46" s="12">
        <f>+'[1]Detalle Ejecucion Presupuesto '!S151</f>
        <v>0</v>
      </c>
    </row>
    <row r="47" spans="1:18" ht="15" x14ac:dyDescent="0.25">
      <c r="A47" s="7" t="s">
        <v>60</v>
      </c>
      <c r="B47" s="7"/>
      <c r="C47" s="7"/>
      <c r="D47" s="8">
        <f>SUM(D48:D56)</f>
        <v>310719633</v>
      </c>
      <c r="E47" s="8">
        <f>SUM(E48:E56)</f>
        <v>229686661.65000001</v>
      </c>
      <c r="F47" s="9">
        <f>SUM(G47:R47)</f>
        <v>177031973.95000002</v>
      </c>
      <c r="G47" s="10">
        <f>SUM(G48:G56)</f>
        <v>18906612.57</v>
      </c>
      <c r="H47" s="10">
        <f>SUM(H48:H56)</f>
        <v>0</v>
      </c>
      <c r="I47" s="10">
        <f t="shared" ref="I47:R47" si="6">SUM(I48:I56)</f>
        <v>105946050</v>
      </c>
      <c r="J47" s="10">
        <f t="shared" si="6"/>
        <v>5672809.7300000004</v>
      </c>
      <c r="K47" s="10">
        <f t="shared" si="6"/>
        <v>343942.41000000003</v>
      </c>
      <c r="L47" s="10">
        <f t="shared" si="6"/>
        <v>18766906.960000001</v>
      </c>
      <c r="M47" s="10">
        <f t="shared" si="6"/>
        <v>2203701.4</v>
      </c>
      <c r="N47" s="10">
        <f t="shared" si="6"/>
        <v>49267.77</v>
      </c>
      <c r="O47" s="10">
        <f t="shared" si="6"/>
        <v>2261083.7999999998</v>
      </c>
      <c r="P47" s="10">
        <f t="shared" si="6"/>
        <v>0</v>
      </c>
      <c r="Q47" s="34">
        <f t="shared" si="6"/>
        <v>22881599.309999999</v>
      </c>
      <c r="R47" s="10">
        <f t="shared" si="6"/>
        <v>0</v>
      </c>
    </row>
    <row r="48" spans="1:18" x14ac:dyDescent="0.25">
      <c r="A48" s="11" t="s">
        <v>61</v>
      </c>
      <c r="B48" s="11"/>
      <c r="C48" s="11"/>
      <c r="D48" s="12">
        <f>+'[1]Detalle Ejecucion Presupuesto '!C153</f>
        <v>10862000</v>
      </c>
      <c r="E48" s="12">
        <f>+'[1]Detalle Ejecucion Presupuesto '!D153</f>
        <v>10862000</v>
      </c>
      <c r="F48" s="1">
        <f>SUM(G48:R48)</f>
        <v>2874272.36</v>
      </c>
      <c r="G48" s="12">
        <f>+'[1]Detalle Ejecucion Presupuesto '!E153</f>
        <v>0</v>
      </c>
      <c r="H48" s="12">
        <f>+'[1]Detalle Ejecucion Presupuesto '!F153</f>
        <v>0</v>
      </c>
      <c r="I48" s="12">
        <f>+'[1]Detalle Ejecucion Presupuesto '!G153</f>
        <v>0</v>
      </c>
      <c r="J48" s="12">
        <f>+'[1]Detalle Ejecucion Presupuesto '!I153</f>
        <v>0</v>
      </c>
      <c r="K48" s="12">
        <f>+'[1]Detalle Ejecucion Presupuesto '!J153</f>
        <v>214200.75</v>
      </c>
      <c r="L48" s="12">
        <f>+'[1]Detalle Ejecucion Presupuesto '!K153</f>
        <v>327395.21000000002</v>
      </c>
      <c r="M48" s="12">
        <f>+'[1]Detalle Ejecucion Presupuesto '!M153</f>
        <v>82676.399999999994</v>
      </c>
      <c r="N48" s="12">
        <f>+'[1]Detalle Ejecucion Presupuesto '!N153</f>
        <v>0</v>
      </c>
      <c r="O48" s="12">
        <f>+'[1]Detalle Ejecucion Presupuesto '!O153</f>
        <v>2250000</v>
      </c>
      <c r="P48" s="12">
        <f>+'[1]Detalle Ejecucion Presupuesto '!Q153</f>
        <v>0</v>
      </c>
      <c r="Q48" s="35">
        <f>+'[1]Detalle Ejecucion Presupuesto '!R153</f>
        <v>0</v>
      </c>
      <c r="R48" s="12">
        <f>+'[1]Detalle Ejecucion Presupuesto '!S153</f>
        <v>0</v>
      </c>
    </row>
    <row r="49" spans="1:18" x14ac:dyDescent="0.25">
      <c r="A49" s="11" t="s">
        <v>62</v>
      </c>
      <c r="B49" s="11"/>
      <c r="C49" s="11"/>
      <c r="D49" s="12">
        <f>+'[1]Detalle Ejecucion Presupuesto '!C159</f>
        <v>1212645</v>
      </c>
      <c r="E49" s="12">
        <f>+'[1]Detalle Ejecucion Presupuesto '!D159</f>
        <v>1212645</v>
      </c>
      <c r="F49" s="1">
        <f t="shared" ref="F49:F67" si="7">SUM(G49:R49)</f>
        <v>0</v>
      </c>
      <c r="G49" s="12">
        <f>+'[1]Detalle Ejecucion Presupuesto '!E159</f>
        <v>0</v>
      </c>
      <c r="H49" s="12">
        <f>+'[1]Detalle Ejecucion Presupuesto '!F159</f>
        <v>0</v>
      </c>
      <c r="I49" s="12">
        <f>+'[1]Detalle Ejecucion Presupuesto '!G159</f>
        <v>0</v>
      </c>
      <c r="J49" s="12">
        <f>+'[1]Detalle Ejecucion Presupuesto '!I159</f>
        <v>0</v>
      </c>
      <c r="K49" s="12">
        <f>+'[1]Detalle Ejecucion Presupuesto '!J159</f>
        <v>0</v>
      </c>
      <c r="L49" s="12">
        <f>+'[1]Detalle Ejecucion Presupuesto '!K159</f>
        <v>0</v>
      </c>
      <c r="M49" s="12">
        <f>+'[1]Detalle Ejecucion Presupuesto '!M159</f>
        <v>0</v>
      </c>
      <c r="N49" s="12">
        <f>+'[1]Detalle Ejecucion Presupuesto '!N159</f>
        <v>0</v>
      </c>
      <c r="O49" s="12">
        <f>+'[1]Detalle Ejecucion Presupuesto '!O159</f>
        <v>0</v>
      </c>
      <c r="P49" s="12">
        <f>+'[1]Detalle Ejecucion Presupuesto '!Q159</f>
        <v>0</v>
      </c>
      <c r="Q49" s="35">
        <f>+'[1]Detalle Ejecucion Presupuesto '!R159</f>
        <v>0</v>
      </c>
      <c r="R49" s="12">
        <f>+'[1]Detalle Ejecucion Presupuesto '!S159</f>
        <v>0</v>
      </c>
    </row>
    <row r="50" spans="1:18" x14ac:dyDescent="0.25">
      <c r="A50" s="11" t="s">
        <v>63</v>
      </c>
      <c r="B50" s="11"/>
      <c r="C50" s="11"/>
      <c r="D50" s="12">
        <f>+'[1]Detalle Ejecucion Presupuesto '!C163</f>
        <v>22650</v>
      </c>
      <c r="E50" s="12">
        <f>+'[1]Detalle Ejecucion Presupuesto '!D163</f>
        <v>22650</v>
      </c>
      <c r="F50" s="1">
        <f t="shared" si="7"/>
        <v>0</v>
      </c>
      <c r="G50" s="12">
        <f>+'[1]Detalle Ejecucion Presupuesto '!E162</f>
        <v>0</v>
      </c>
      <c r="H50" s="12">
        <f>+'[1]Detalle Ejecucion Presupuesto '!F162</f>
        <v>0</v>
      </c>
      <c r="I50" s="12">
        <f>+'[1]Detalle Ejecucion Presupuesto '!G162</f>
        <v>0</v>
      </c>
      <c r="J50" s="12">
        <f>+'[1]Detalle Ejecucion Presupuesto '!I162</f>
        <v>0</v>
      </c>
      <c r="K50" s="12">
        <f>+'[1]Detalle Ejecucion Presupuesto '!J162</f>
        <v>0</v>
      </c>
      <c r="L50" s="12">
        <f>+'[1]Detalle Ejecucion Presupuesto '!K162</f>
        <v>0</v>
      </c>
      <c r="M50" s="12">
        <f>+'[1]Detalle Ejecucion Presupuesto '!M162</f>
        <v>0</v>
      </c>
      <c r="N50" s="12">
        <f>+'[1]Detalle Ejecucion Presupuesto '!N162</f>
        <v>0</v>
      </c>
      <c r="O50" s="12">
        <f>+'[1]Detalle Ejecucion Presupuesto '!O162</f>
        <v>0</v>
      </c>
      <c r="P50" s="12">
        <f>+'[1]Detalle Ejecucion Presupuesto '!Q162</f>
        <v>0</v>
      </c>
      <c r="Q50" s="35">
        <f>+'[1]Detalle Ejecucion Presupuesto '!R162</f>
        <v>0</v>
      </c>
      <c r="R50" s="12">
        <f>+'[1]Detalle Ejecucion Presupuesto '!S162</f>
        <v>0</v>
      </c>
    </row>
    <row r="51" spans="1:18" x14ac:dyDescent="0.25">
      <c r="A51" s="11" t="s">
        <v>64</v>
      </c>
      <c r="B51" s="11"/>
      <c r="C51" s="11"/>
      <c r="D51" s="12">
        <f>+'[1]Detalle Ejecucion Presupuesto '!C164</f>
        <v>1000000</v>
      </c>
      <c r="E51" s="12">
        <f>+'[1]Detalle Ejecucion Presupuesto '!D164</f>
        <v>1600000</v>
      </c>
      <c r="F51" s="1">
        <f t="shared" si="7"/>
        <v>656000</v>
      </c>
      <c r="G51" s="12">
        <f>+'[1]Detalle Ejecucion Presupuesto '!E165</f>
        <v>0</v>
      </c>
      <c r="H51" s="12">
        <f>+'[1]Detalle Ejecucion Presupuesto '!F165</f>
        <v>0</v>
      </c>
      <c r="I51" s="12">
        <f>+'[1]Detalle Ejecucion Presupuesto '!G165</f>
        <v>0</v>
      </c>
      <c r="J51" s="12">
        <f>+'[1]Detalle Ejecucion Presupuesto '!I165</f>
        <v>0</v>
      </c>
      <c r="K51" s="12">
        <f>+'[1]Detalle Ejecucion Presupuesto '!J165</f>
        <v>0</v>
      </c>
      <c r="L51" s="12">
        <f>+'[1]Detalle Ejecucion Presupuesto '!K165</f>
        <v>0</v>
      </c>
      <c r="M51" s="12">
        <f>+'[1]Detalle Ejecucion Presupuesto '!M165</f>
        <v>656000</v>
      </c>
      <c r="N51" s="12">
        <f>+'[1]Detalle Ejecucion Presupuesto '!N165</f>
        <v>0</v>
      </c>
      <c r="O51" s="12">
        <f>+'[1]Detalle Ejecucion Presupuesto '!O165</f>
        <v>0</v>
      </c>
      <c r="P51" s="12">
        <f>+'[1]Detalle Ejecucion Presupuesto '!Q165</f>
        <v>0</v>
      </c>
      <c r="Q51" s="35">
        <f>+'[1]Detalle Ejecucion Presupuesto '!R165</f>
        <v>0</v>
      </c>
      <c r="R51" s="12">
        <f>+'[1]Detalle Ejecucion Presupuesto '!S165</f>
        <v>0</v>
      </c>
    </row>
    <row r="52" spans="1:18" x14ac:dyDescent="0.25">
      <c r="A52" s="11" t="s">
        <v>65</v>
      </c>
      <c r="B52" s="11"/>
      <c r="C52" s="11"/>
      <c r="D52" s="12">
        <f>+'[1]Detalle Ejecucion Presupuesto '!C166</f>
        <v>9388250</v>
      </c>
      <c r="E52" s="12">
        <f>+'[1]Detalle Ejecucion Presupuesto '!D166</f>
        <v>6338250</v>
      </c>
      <c r="F52" s="1">
        <f t="shared" si="7"/>
        <v>5946050</v>
      </c>
      <c r="G52" s="12">
        <f>+'[1]Detalle Ejecucion Presupuesto '!E166</f>
        <v>0</v>
      </c>
      <c r="H52" s="12">
        <f>+'[1]Detalle Ejecucion Presupuesto '!F166</f>
        <v>0</v>
      </c>
      <c r="I52" s="12">
        <f>+'[1]Detalle Ejecucion Presupuesto '!G166</f>
        <v>5946050</v>
      </c>
      <c r="J52" s="12">
        <f>+'[1]Detalle Ejecucion Presupuesto '!I166</f>
        <v>0</v>
      </c>
      <c r="K52" s="12">
        <f>+'[1]Detalle Ejecucion Presupuesto '!J166</f>
        <v>0</v>
      </c>
      <c r="L52" s="12">
        <f>+'[1]Detalle Ejecucion Presupuesto '!K166</f>
        <v>0</v>
      </c>
      <c r="M52" s="12">
        <f>+'[1]Detalle Ejecucion Presupuesto '!M166</f>
        <v>0</v>
      </c>
      <c r="N52" s="12">
        <f>+'[1]Detalle Ejecucion Presupuesto '!N166</f>
        <v>0</v>
      </c>
      <c r="O52" s="12">
        <f>+'[1]Detalle Ejecucion Presupuesto '!O166</f>
        <v>0</v>
      </c>
      <c r="P52" s="12">
        <f>+'[1]Detalle Ejecucion Presupuesto '!Q166</f>
        <v>0</v>
      </c>
      <c r="Q52" s="12">
        <f>+'[1]Detalle Ejecucion Presupuesto '!R166</f>
        <v>0</v>
      </c>
      <c r="R52" s="12">
        <f>+'[1]Detalle Ejecucion Presupuesto '!S166</f>
        <v>0</v>
      </c>
    </row>
    <row r="53" spans="1:18" x14ac:dyDescent="0.25">
      <c r="A53" s="11" t="s">
        <v>66</v>
      </c>
      <c r="B53" s="11"/>
      <c r="C53" s="11"/>
      <c r="D53" s="12">
        <f>+'[1]Detalle Ejecucion Presupuesto '!C170</f>
        <v>8158200</v>
      </c>
      <c r="E53" s="12">
        <f>+'[1]Detalle Ejecucion Presupuesto '!D170</f>
        <v>7151320</v>
      </c>
      <c r="F53" s="1">
        <f t="shared" si="7"/>
        <v>189914.72</v>
      </c>
      <c r="G53" s="12">
        <f>+'[1]Detalle Ejecucion Presupuesto '!E170</f>
        <v>60173.06</v>
      </c>
      <c r="H53" s="12">
        <f>+'[1]Detalle Ejecucion Presupuesto '!F170</f>
        <v>0</v>
      </c>
      <c r="I53" s="12">
        <f>+'[1]Detalle Ejecucion Presupuesto '!G170</f>
        <v>0</v>
      </c>
      <c r="J53" s="12">
        <f>+'[1]Detalle Ejecucion Presupuesto '!I170</f>
        <v>0</v>
      </c>
      <c r="K53" s="12">
        <f>+'[1]Detalle Ejecucion Presupuesto '!J170</f>
        <v>129741.66</v>
      </c>
      <c r="L53" s="12">
        <f>+'[1]Detalle Ejecucion Presupuesto '!K170</f>
        <v>0</v>
      </c>
      <c r="M53" s="12">
        <f>+'[1]Detalle Ejecucion Presupuesto '!M170</f>
        <v>0</v>
      </c>
      <c r="N53" s="12">
        <f>+'[1]Detalle Ejecucion Presupuesto '!N170</f>
        <v>0</v>
      </c>
      <c r="O53" s="12">
        <f>+'[1]Detalle Ejecucion Presupuesto '!O170</f>
        <v>0</v>
      </c>
      <c r="P53" s="12">
        <f>+'[1]Detalle Ejecucion Presupuesto '!Q170</f>
        <v>0</v>
      </c>
      <c r="Q53" s="12">
        <f>+'[1]Detalle Ejecucion Presupuesto '!R170</f>
        <v>0</v>
      </c>
      <c r="R53" s="12">
        <f>+'[1]Detalle Ejecucion Presupuesto '!S170</f>
        <v>0</v>
      </c>
    </row>
    <row r="54" spans="1:18" x14ac:dyDescent="0.25">
      <c r="A54" s="11" t="s">
        <v>67</v>
      </c>
      <c r="B54" s="11"/>
      <c r="C54" s="11"/>
      <c r="D54" s="12">
        <f>+'[1]Detalle Ejecucion Presupuesto '!C178</f>
        <v>2077386</v>
      </c>
      <c r="E54" s="12">
        <f>+'[1]Detalle Ejecucion Presupuesto '!D178</f>
        <v>2077386</v>
      </c>
      <c r="F54" s="1">
        <f t="shared" si="7"/>
        <v>152208.26</v>
      </c>
      <c r="G54" s="12">
        <f>+'[1]Detalle Ejecucion Presupuesto '!E178</f>
        <v>0</v>
      </c>
      <c r="H54" s="12">
        <f>+'[1]Detalle Ejecucion Presupuesto '!F178</f>
        <v>0</v>
      </c>
      <c r="I54" s="12">
        <f>+'[1]Detalle Ejecucion Presupuesto '!G178</f>
        <v>0</v>
      </c>
      <c r="J54" s="12">
        <f>+'[1]Detalle Ejecucion Presupuesto '!I178</f>
        <v>15120</v>
      </c>
      <c r="K54" s="12">
        <f>+'[1]Detalle Ejecucion Presupuesto '!J178</f>
        <v>0</v>
      </c>
      <c r="L54" s="12">
        <f>+'[1]Detalle Ejecucion Presupuesto '!K178</f>
        <v>106120.34</v>
      </c>
      <c r="M54" s="12">
        <f>+'[1]Detalle Ejecucion Presupuesto '!M178</f>
        <v>0</v>
      </c>
      <c r="N54" s="12">
        <f>+'[1]Detalle Ejecucion Presupuesto '!N178</f>
        <v>30967.919999999998</v>
      </c>
      <c r="O54" s="12">
        <f>+'[1]Detalle Ejecucion Presupuesto '!O178</f>
        <v>0</v>
      </c>
      <c r="P54" s="12">
        <f>+'[1]Detalle Ejecucion Presupuesto '!Q178</f>
        <v>0</v>
      </c>
      <c r="Q54" s="12">
        <f>+'[1]Detalle Ejecucion Presupuesto '!R178</f>
        <v>0</v>
      </c>
      <c r="R54" s="12">
        <f>+'[1]Detalle Ejecucion Presupuesto '!S178</f>
        <v>0</v>
      </c>
    </row>
    <row r="55" spans="1:18" x14ac:dyDescent="0.25">
      <c r="A55" s="11" t="s">
        <v>68</v>
      </c>
      <c r="B55" s="11"/>
      <c r="C55" s="11"/>
      <c r="D55" s="12">
        <f>+'[1]Detalle Ejecucion Presupuesto '!C181</f>
        <v>2429000</v>
      </c>
      <c r="E55" s="12">
        <f>+'[1]Detalle Ejecucion Presupuesto '!D181</f>
        <v>2429000</v>
      </c>
      <c r="F55" s="1">
        <f t="shared" si="7"/>
        <v>1465025</v>
      </c>
      <c r="G55" s="12">
        <f>+'[1]Detalle Ejecucion Presupuesto '!E181</f>
        <v>0</v>
      </c>
      <c r="H55" s="12">
        <f>+'[1]Detalle Ejecucion Presupuesto '!F181</f>
        <v>0</v>
      </c>
      <c r="I55" s="12">
        <f>+'[1]Detalle Ejecucion Presupuesto '!G181</f>
        <v>0</v>
      </c>
      <c r="J55" s="12">
        <f>+'[1]Detalle Ejecucion Presupuesto '!I181</f>
        <v>0</v>
      </c>
      <c r="K55" s="12">
        <f>+'[1]Detalle Ejecucion Presupuesto '!J181</f>
        <v>0</v>
      </c>
      <c r="L55" s="12">
        <f>+'[1]Detalle Ejecucion Presupuesto '!K181</f>
        <v>0</v>
      </c>
      <c r="M55" s="12">
        <f>+'[1]Detalle Ejecucion Presupuesto '!M181</f>
        <v>1465025</v>
      </c>
      <c r="N55" s="12">
        <f>+'[1]Detalle Ejecucion Presupuesto '!N181</f>
        <v>0</v>
      </c>
      <c r="O55" s="12">
        <f>+'[1]Detalle Ejecucion Presupuesto '!O181</f>
        <v>0</v>
      </c>
      <c r="P55" s="12">
        <f>+'[1]Detalle Ejecucion Presupuesto '!Q181</f>
        <v>0</v>
      </c>
      <c r="Q55" s="12">
        <f>+'[1]Detalle Ejecucion Presupuesto '!R181</f>
        <v>0</v>
      </c>
      <c r="R55" s="12">
        <f>+'[1]Detalle Ejecucion Presupuesto '!S181</f>
        <v>0</v>
      </c>
    </row>
    <row r="56" spans="1:18" x14ac:dyDescent="0.25">
      <c r="A56" s="11" t="s">
        <v>69</v>
      </c>
      <c r="B56" s="11"/>
      <c r="C56" s="11"/>
      <c r="D56" s="12">
        <f>+'[1]Detalle Ejecucion Presupuesto '!C183</f>
        <v>275569502</v>
      </c>
      <c r="E56" s="12">
        <f>+'[1]Detalle Ejecucion Presupuesto '!D183</f>
        <v>197993410.65000001</v>
      </c>
      <c r="F56" s="1">
        <f t="shared" si="7"/>
        <v>165748503.61000001</v>
      </c>
      <c r="G56" s="12">
        <f>+'[1]Detalle Ejecucion Presupuesto '!E183</f>
        <v>18846439.510000002</v>
      </c>
      <c r="H56" s="12">
        <f>+'[1]Detalle Ejecucion Presupuesto '!F183</f>
        <v>0</v>
      </c>
      <c r="I56" s="12">
        <f>+'[1]Detalle Ejecucion Presupuesto '!G183</f>
        <v>100000000</v>
      </c>
      <c r="J56" s="12">
        <f>+'[1]Detalle Ejecucion Presupuesto '!I183</f>
        <v>5657689.7300000004</v>
      </c>
      <c r="K56" s="12">
        <f>+'[1]Detalle Ejecucion Presupuesto '!J183</f>
        <v>0</v>
      </c>
      <c r="L56" s="12">
        <f>+'[1]Detalle Ejecucion Presupuesto '!K183</f>
        <v>18333391.41</v>
      </c>
      <c r="M56" s="12">
        <f>+'[1]Detalle Ejecucion Presupuesto '!M183</f>
        <v>0</v>
      </c>
      <c r="N56" s="12">
        <f>+'[1]Detalle Ejecucion Presupuesto '!N183</f>
        <v>18299.849999999999</v>
      </c>
      <c r="O56" s="12">
        <f>+'[1]Detalle Ejecucion Presupuesto '!O183</f>
        <v>11083.8</v>
      </c>
      <c r="P56" s="12">
        <f>+'[1]Detalle Ejecucion Presupuesto '!Q183</f>
        <v>0</v>
      </c>
      <c r="Q56" s="12">
        <f>+'[1]Detalle Ejecucion Presupuesto '!R183</f>
        <v>22881599.309999999</v>
      </c>
      <c r="R56" s="12">
        <f>+'[1]Detalle Ejecucion Presupuesto '!S183</f>
        <v>0</v>
      </c>
    </row>
    <row r="57" spans="1:18" ht="15" x14ac:dyDescent="0.25">
      <c r="A57" s="7" t="s">
        <v>70</v>
      </c>
      <c r="B57" s="7"/>
      <c r="C57" s="7"/>
      <c r="D57" s="8">
        <f>SUM(D58:D60)</f>
        <v>266432867</v>
      </c>
      <c r="E57" s="8">
        <f>SUM(E58:E60)</f>
        <v>372727018</v>
      </c>
      <c r="F57" s="9">
        <f>SUM(G57:R57)</f>
        <v>245511868.10000005</v>
      </c>
      <c r="G57" s="10">
        <f>SUM(G58:G60)</f>
        <v>0</v>
      </c>
      <c r="H57" s="10">
        <f t="shared" ref="H57:R57" si="8">SUM(H58:H60)</f>
        <v>73256333.219999999</v>
      </c>
      <c r="I57" s="10">
        <f t="shared" si="8"/>
        <v>0</v>
      </c>
      <c r="J57" s="10">
        <f t="shared" si="8"/>
        <v>12986560.779999997</v>
      </c>
      <c r="K57" s="10">
        <f t="shared" si="8"/>
        <v>11346348.460000001</v>
      </c>
      <c r="L57" s="10">
        <f>SUM(L58:L60)</f>
        <v>0</v>
      </c>
      <c r="M57" s="10">
        <f>SUM(M58:M60)</f>
        <v>34316088</v>
      </c>
      <c r="N57" s="10">
        <f t="shared" si="8"/>
        <v>33890846.760000005</v>
      </c>
      <c r="O57" s="10">
        <f t="shared" si="8"/>
        <v>59948874.170000002</v>
      </c>
      <c r="P57" s="10">
        <f t="shared" si="8"/>
        <v>0</v>
      </c>
      <c r="Q57" s="10">
        <f t="shared" si="8"/>
        <v>19766816.710000001</v>
      </c>
      <c r="R57" s="10">
        <f t="shared" si="8"/>
        <v>0</v>
      </c>
    </row>
    <row r="58" spans="1:18" x14ac:dyDescent="0.25">
      <c r="A58" s="11" t="s">
        <v>71</v>
      </c>
      <c r="B58" s="11"/>
      <c r="C58" s="11"/>
      <c r="D58" s="12">
        <f>+'[1]Detalle Ejecucion Presupuesto '!C187</f>
        <v>15000000</v>
      </c>
      <c r="E58" s="12">
        <f>+'[1]Detalle Ejecucion Presupuesto '!D187</f>
        <v>15000000</v>
      </c>
      <c r="F58" s="1">
        <f>SUM(G58:R58)</f>
        <v>0</v>
      </c>
      <c r="G58" s="12">
        <f>+'[1]Detalle Ejecucion Presupuesto '!E187</f>
        <v>0</v>
      </c>
      <c r="H58" s="12">
        <f>+'[1]Detalle Ejecucion Presupuesto '!F187</f>
        <v>0</v>
      </c>
      <c r="I58" s="12">
        <f>+'[1]Detalle Ejecucion Presupuesto '!G187</f>
        <v>0</v>
      </c>
      <c r="J58" s="12">
        <f>+'[1]Detalle Ejecucion Presupuesto '!I187</f>
        <v>0</v>
      </c>
      <c r="K58" s="12">
        <f>+'[1]Detalle Ejecucion Presupuesto '!J187</f>
        <v>0</v>
      </c>
      <c r="L58" s="12">
        <f>+'[1]Detalle Ejecucion Presupuesto '!K187</f>
        <v>0</v>
      </c>
      <c r="M58" s="12">
        <f>+'[1]Detalle Ejecucion Presupuesto '!M187</f>
        <v>0</v>
      </c>
      <c r="N58" s="12">
        <f>+'[1]Detalle Ejecucion Presupuesto '!N187</f>
        <v>0</v>
      </c>
      <c r="O58" s="12">
        <f>+'[1]Detalle Ejecucion Presupuesto '!O187</f>
        <v>0</v>
      </c>
      <c r="P58" s="12">
        <f>+'[1]Detalle Ejecucion Presupuesto '!Q187</f>
        <v>0</v>
      </c>
      <c r="Q58" s="12">
        <f>+'[1]Detalle Ejecucion Presupuesto '!R187</f>
        <v>0</v>
      </c>
      <c r="R58" s="12">
        <f>+'[1]Detalle Ejecucion Presupuesto '!S187</f>
        <v>0</v>
      </c>
    </row>
    <row r="59" spans="1:18" x14ac:dyDescent="0.25">
      <c r="A59" s="11" t="s">
        <v>72</v>
      </c>
      <c r="B59" s="11"/>
      <c r="C59" s="11"/>
      <c r="D59" s="12">
        <f>+'[1]Detalle Ejecucion Presupuesto '!C189</f>
        <v>251432867</v>
      </c>
      <c r="E59" s="12">
        <f>+'[1]Detalle Ejecucion Presupuesto '!D189</f>
        <v>357727018</v>
      </c>
      <c r="F59" s="1">
        <f>SUM(G59:R59)</f>
        <v>245511868.10000005</v>
      </c>
      <c r="G59" s="12">
        <f>+'[1]Detalle Ejecucion Presupuesto '!E189</f>
        <v>0</v>
      </c>
      <c r="H59" s="12">
        <f>+'[1]Detalle Ejecucion Presupuesto '!F189</f>
        <v>73256333.219999999</v>
      </c>
      <c r="I59" s="12">
        <f>+'[1]Detalle Ejecucion Presupuesto '!G189</f>
        <v>0</v>
      </c>
      <c r="J59" s="12">
        <f>+'[1]Detalle Ejecucion Presupuesto '!I189</f>
        <v>12986560.779999997</v>
      </c>
      <c r="K59" s="12">
        <f>+'[1]Detalle Ejecucion Presupuesto '!J189</f>
        <v>11346348.460000001</v>
      </c>
      <c r="L59" s="12">
        <f>+'[1]Detalle Ejecucion Presupuesto '!K189</f>
        <v>0</v>
      </c>
      <c r="M59" s="12">
        <f>+'[1]Detalle Ejecucion Presupuesto '!M189</f>
        <v>34316088</v>
      </c>
      <c r="N59" s="12">
        <f>+'[1]Detalle Ejecucion Presupuesto '!N189</f>
        <v>33890846.760000005</v>
      </c>
      <c r="O59" s="12">
        <f>+'[1]Detalle Ejecucion Presupuesto '!O189</f>
        <v>59948874.170000002</v>
      </c>
      <c r="P59" s="12">
        <f>+'[1]Detalle Ejecucion Presupuesto '!Q189</f>
        <v>0</v>
      </c>
      <c r="Q59" s="12">
        <f>+'[1]Detalle Ejecucion Presupuesto '!R189</f>
        <v>19766816.710000001</v>
      </c>
      <c r="R59" s="12">
        <f>+'[1]Detalle Ejecucion Presupuesto '!S189</f>
        <v>0</v>
      </c>
    </row>
    <row r="60" spans="1:18" hidden="1" x14ac:dyDescent="0.25">
      <c r="A60" s="11" t="s">
        <v>73</v>
      </c>
      <c r="B60" s="11"/>
      <c r="C60" s="11"/>
      <c r="D60" s="12"/>
      <c r="E60" s="12"/>
      <c r="F60" s="1">
        <f t="shared" si="7"/>
        <v>0</v>
      </c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</row>
    <row r="61" spans="1:18" ht="15" hidden="1" x14ac:dyDescent="0.25">
      <c r="A61" s="7" t="s">
        <v>74</v>
      </c>
      <c r="B61" s="7"/>
      <c r="C61" s="7"/>
      <c r="D61" s="10"/>
      <c r="E61" s="10"/>
      <c r="F61" s="1">
        <f t="shared" si="7"/>
        <v>0</v>
      </c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</row>
    <row r="62" spans="1:18" hidden="1" x14ac:dyDescent="0.25">
      <c r="A62" s="11" t="s">
        <v>75</v>
      </c>
      <c r="B62" s="11"/>
      <c r="C62" s="11"/>
      <c r="D62" s="12"/>
      <c r="E62" s="12"/>
      <c r="F62" s="1">
        <f t="shared" si="7"/>
        <v>0</v>
      </c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</row>
    <row r="63" spans="1:18" hidden="1" x14ac:dyDescent="0.25">
      <c r="A63" s="11" t="s">
        <v>76</v>
      </c>
      <c r="B63" s="11"/>
      <c r="C63" s="11"/>
      <c r="D63" s="12"/>
      <c r="E63" s="12"/>
      <c r="F63" s="1">
        <f t="shared" si="7"/>
        <v>0</v>
      </c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</row>
    <row r="64" spans="1:18" ht="15" hidden="1" x14ac:dyDescent="0.25">
      <c r="A64" s="7" t="s">
        <v>77</v>
      </c>
      <c r="B64" s="7"/>
      <c r="C64" s="7"/>
      <c r="D64" s="10"/>
      <c r="E64" s="10"/>
      <c r="F64" s="1">
        <f t="shared" si="7"/>
        <v>0</v>
      </c>
      <c r="G64" s="15" t="s">
        <v>78</v>
      </c>
      <c r="H64" s="15" t="s">
        <v>78</v>
      </c>
      <c r="I64" s="15" t="s">
        <v>78</v>
      </c>
      <c r="J64" s="15" t="s">
        <v>78</v>
      </c>
      <c r="K64" s="15" t="s">
        <v>78</v>
      </c>
      <c r="L64" s="15"/>
      <c r="M64" s="15" t="s">
        <v>78</v>
      </c>
      <c r="N64" s="15" t="s">
        <v>78</v>
      </c>
      <c r="O64" s="15" t="s">
        <v>78</v>
      </c>
      <c r="P64" s="15" t="s">
        <v>78</v>
      </c>
      <c r="Q64" s="15" t="s">
        <v>78</v>
      </c>
      <c r="R64" s="15" t="s">
        <v>78</v>
      </c>
    </row>
    <row r="65" spans="1:18" hidden="1" x14ac:dyDescent="0.25">
      <c r="A65" s="11" t="s">
        <v>79</v>
      </c>
      <c r="B65" s="11"/>
      <c r="C65" s="11"/>
      <c r="D65" s="12"/>
      <c r="E65" s="12"/>
      <c r="F65" s="1">
        <f t="shared" si="7"/>
        <v>0</v>
      </c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</row>
    <row r="66" spans="1:18" hidden="1" x14ac:dyDescent="0.25">
      <c r="A66" s="11" t="s">
        <v>80</v>
      </c>
      <c r="B66" s="11"/>
      <c r="C66" s="11"/>
      <c r="D66" s="12"/>
      <c r="E66" s="12"/>
      <c r="F66" s="1">
        <f t="shared" si="7"/>
        <v>0</v>
      </c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</row>
    <row r="67" spans="1:18" hidden="1" x14ac:dyDescent="0.25">
      <c r="A67" s="11" t="s">
        <v>81</v>
      </c>
      <c r="B67" s="11"/>
      <c r="C67" s="11"/>
      <c r="D67" s="12"/>
      <c r="E67" s="12"/>
      <c r="F67" s="1">
        <f t="shared" si="7"/>
        <v>0</v>
      </c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</row>
    <row r="68" spans="1:18" ht="18.75" x14ac:dyDescent="0.25">
      <c r="A68" s="16" t="s">
        <v>82</v>
      </c>
      <c r="B68" s="16"/>
      <c r="C68" s="16"/>
      <c r="D68" s="16">
        <f>+D64+D61+D57+D47+D39+D31+D21+D10+D4</f>
        <v>1989259851</v>
      </c>
      <c r="E68" s="16">
        <f>+E64+E61+E57+E47+E39+E31+E21+E10+E4</f>
        <v>1989259851</v>
      </c>
      <c r="F68" s="17">
        <f>+F64+F61+F57+F47+F39+F31+F21+F10+F4</f>
        <v>1425092994.4500003</v>
      </c>
      <c r="G68" s="18">
        <f>+G4+G10+G21+G31+G39+G47+G57</f>
        <v>112266796.13999999</v>
      </c>
      <c r="H68" s="18">
        <f t="shared" ref="H68:R68" si="9">+H4+H10+H21+H31+H39+H57+H47</f>
        <v>184163090.5</v>
      </c>
      <c r="I68" s="18">
        <f t="shared" si="9"/>
        <v>180059242.31999999</v>
      </c>
      <c r="J68" s="18">
        <f t="shared" si="9"/>
        <v>111880921.64</v>
      </c>
      <c r="K68" s="18">
        <f t="shared" si="9"/>
        <v>83631242.340000004</v>
      </c>
      <c r="L68" s="18">
        <f>+L4+L10+L21+L31+L39+L57+L47</f>
        <v>108379892.65000001</v>
      </c>
      <c r="M68" s="18">
        <f>+M4+M10+M21+M31+M39+M57+M47</f>
        <v>104474278.58000001</v>
      </c>
      <c r="N68" s="18">
        <f t="shared" si="9"/>
        <v>119073796.64</v>
      </c>
      <c r="O68" s="18">
        <f t="shared" si="9"/>
        <v>146365532.28</v>
      </c>
      <c r="P68" s="18">
        <f>+P4+P10+P21+P31+P39+P57+P47</f>
        <v>100650655.48</v>
      </c>
      <c r="Q68" s="18">
        <f>+Q4+Q10+Q21+Q31+Q39+Q57+Q47</f>
        <v>174147545.88</v>
      </c>
      <c r="R68" s="18">
        <f t="shared" si="9"/>
        <v>0</v>
      </c>
    </row>
    <row r="69" spans="1:18" hidden="1" x14ac:dyDescent="0.25">
      <c r="A69" s="11"/>
      <c r="B69" s="11"/>
      <c r="C69" s="11"/>
      <c r="D69" s="12"/>
      <c r="E69" s="12"/>
      <c r="G69" s="12"/>
    </row>
    <row r="70" spans="1:18" ht="15" hidden="1" x14ac:dyDescent="0.25">
      <c r="A70" s="6" t="s">
        <v>83</v>
      </c>
      <c r="B70" s="6"/>
      <c r="C70" s="6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</row>
    <row r="71" spans="1:18" s="9" customFormat="1" ht="15" hidden="1" x14ac:dyDescent="0.25">
      <c r="A71" s="7" t="s">
        <v>84</v>
      </c>
      <c r="B71" s="7"/>
      <c r="C71" s="7"/>
      <c r="D71" s="10">
        <v>0</v>
      </c>
      <c r="E71" s="10">
        <v>0</v>
      </c>
      <c r="F71" s="9">
        <f t="shared" ref="F71:F78" si="10">SUM(G71:R71)</f>
        <v>0</v>
      </c>
      <c r="G71" s="9">
        <f t="shared" ref="G71:R71" si="11">SUM(G72:G73)</f>
        <v>0</v>
      </c>
      <c r="H71" s="9">
        <f t="shared" si="11"/>
        <v>0</v>
      </c>
      <c r="I71" s="9">
        <f t="shared" si="11"/>
        <v>0</v>
      </c>
      <c r="J71" s="9">
        <f t="shared" si="11"/>
        <v>0</v>
      </c>
      <c r="K71" s="9">
        <f t="shared" si="11"/>
        <v>0</v>
      </c>
      <c r="M71" s="9">
        <f t="shared" si="11"/>
        <v>0</v>
      </c>
      <c r="N71" s="9">
        <f t="shared" si="11"/>
        <v>0</v>
      </c>
      <c r="O71" s="9">
        <f t="shared" si="11"/>
        <v>0</v>
      </c>
      <c r="P71" s="9">
        <f t="shared" si="11"/>
        <v>0</v>
      </c>
      <c r="Q71" s="9">
        <f t="shared" si="11"/>
        <v>0</v>
      </c>
      <c r="R71" s="9">
        <f t="shared" si="11"/>
        <v>0</v>
      </c>
    </row>
    <row r="72" spans="1:18" hidden="1" x14ac:dyDescent="0.25">
      <c r="A72" s="11" t="s">
        <v>85</v>
      </c>
      <c r="B72" s="11"/>
      <c r="C72" s="11"/>
      <c r="D72" s="12">
        <v>0</v>
      </c>
      <c r="E72" s="12">
        <v>0</v>
      </c>
      <c r="F72" s="1">
        <f t="shared" si="10"/>
        <v>0</v>
      </c>
      <c r="G72" s="12"/>
    </row>
    <row r="73" spans="1:18" hidden="1" x14ac:dyDescent="0.25">
      <c r="A73" s="11" t="s">
        <v>86</v>
      </c>
      <c r="B73" s="11"/>
      <c r="C73" s="11"/>
      <c r="D73" s="12">
        <v>0</v>
      </c>
      <c r="E73" s="12">
        <v>0</v>
      </c>
      <c r="F73" s="1">
        <f t="shared" si="10"/>
        <v>0</v>
      </c>
      <c r="G73" s="12">
        <v>0</v>
      </c>
      <c r="H73" s="1">
        <v>0</v>
      </c>
      <c r="I73" s="1">
        <v>0</v>
      </c>
      <c r="J73" s="1">
        <v>0</v>
      </c>
      <c r="K73" s="1">
        <v>0</v>
      </c>
      <c r="M73" s="1">
        <v>0</v>
      </c>
      <c r="N73" s="1">
        <v>0</v>
      </c>
    </row>
    <row r="74" spans="1:18" s="9" customFormat="1" ht="15" hidden="1" x14ac:dyDescent="0.25">
      <c r="A74" s="7" t="s">
        <v>87</v>
      </c>
      <c r="B74" s="7"/>
      <c r="C74" s="7"/>
      <c r="D74" s="10">
        <v>0</v>
      </c>
      <c r="E74" s="10">
        <v>0</v>
      </c>
      <c r="F74" s="9">
        <f t="shared" si="10"/>
        <v>0</v>
      </c>
      <c r="G74" s="9">
        <f t="shared" ref="G74:R74" si="12">SUM(G75:G76)</f>
        <v>0</v>
      </c>
      <c r="H74" s="9">
        <v>0</v>
      </c>
      <c r="I74" s="9">
        <v>0</v>
      </c>
      <c r="J74" s="9">
        <f t="shared" si="12"/>
        <v>0</v>
      </c>
      <c r="K74" s="9">
        <f t="shared" si="12"/>
        <v>0</v>
      </c>
      <c r="M74" s="9">
        <f t="shared" si="12"/>
        <v>0</v>
      </c>
      <c r="N74" s="9">
        <f t="shared" si="12"/>
        <v>0</v>
      </c>
      <c r="O74" s="9">
        <f t="shared" si="12"/>
        <v>0</v>
      </c>
      <c r="P74" s="9">
        <f t="shared" si="12"/>
        <v>0</v>
      </c>
      <c r="Q74" s="9">
        <f t="shared" si="12"/>
        <v>0</v>
      </c>
      <c r="R74" s="9">
        <f t="shared" si="12"/>
        <v>0</v>
      </c>
    </row>
    <row r="75" spans="1:18" hidden="1" x14ac:dyDescent="0.25">
      <c r="A75" s="11" t="s">
        <v>88</v>
      </c>
      <c r="B75" s="11"/>
      <c r="C75" s="11"/>
      <c r="D75" s="12">
        <v>0</v>
      </c>
      <c r="E75" s="12">
        <v>0</v>
      </c>
      <c r="F75" s="1">
        <f t="shared" si="10"/>
        <v>0</v>
      </c>
      <c r="G75" s="12">
        <v>0</v>
      </c>
      <c r="H75" s="1">
        <v>0</v>
      </c>
      <c r="I75" s="1">
        <v>0</v>
      </c>
      <c r="J75" s="1">
        <v>0</v>
      </c>
      <c r="K75" s="1">
        <v>0</v>
      </c>
      <c r="M75" s="1">
        <v>0</v>
      </c>
      <c r="N75" s="1">
        <v>0</v>
      </c>
    </row>
    <row r="76" spans="1:18" hidden="1" x14ac:dyDescent="0.25">
      <c r="A76" s="11" t="s">
        <v>89</v>
      </c>
      <c r="B76" s="11"/>
      <c r="C76" s="11"/>
      <c r="D76" s="12"/>
      <c r="E76" s="12"/>
      <c r="F76" s="1">
        <f t="shared" si="10"/>
        <v>0</v>
      </c>
      <c r="G76" s="12">
        <v>0</v>
      </c>
      <c r="H76" s="1">
        <v>0</v>
      </c>
      <c r="I76" s="1">
        <v>0</v>
      </c>
      <c r="J76" s="1">
        <v>0</v>
      </c>
      <c r="K76" s="1">
        <v>0</v>
      </c>
      <c r="M76" s="1">
        <v>0</v>
      </c>
      <c r="N76" s="1">
        <v>0</v>
      </c>
    </row>
    <row r="77" spans="1:18" s="9" customFormat="1" ht="15" hidden="1" x14ac:dyDescent="0.25">
      <c r="A77" s="7" t="s">
        <v>90</v>
      </c>
      <c r="B77" s="7"/>
      <c r="C77" s="7"/>
      <c r="D77" s="10">
        <v>0</v>
      </c>
      <c r="E77" s="10">
        <v>0</v>
      </c>
      <c r="F77" s="9">
        <f t="shared" si="10"/>
        <v>0</v>
      </c>
      <c r="G77" s="9">
        <f t="shared" ref="G77:R77" si="13">SUM(G78)</f>
        <v>0</v>
      </c>
      <c r="H77" s="9">
        <v>0</v>
      </c>
      <c r="I77" s="9">
        <v>0</v>
      </c>
      <c r="J77" s="9">
        <f t="shared" si="13"/>
        <v>0</v>
      </c>
      <c r="K77" s="9">
        <f t="shared" si="13"/>
        <v>0</v>
      </c>
      <c r="M77" s="9">
        <f t="shared" si="13"/>
        <v>0</v>
      </c>
      <c r="N77" s="9">
        <f t="shared" si="13"/>
        <v>0</v>
      </c>
      <c r="O77" s="9">
        <f t="shared" si="13"/>
        <v>0</v>
      </c>
      <c r="P77" s="9">
        <f t="shared" si="13"/>
        <v>0</v>
      </c>
      <c r="Q77" s="9">
        <f t="shared" si="13"/>
        <v>0</v>
      </c>
      <c r="R77" s="9">
        <f t="shared" si="13"/>
        <v>0</v>
      </c>
    </row>
    <row r="78" spans="1:18" hidden="1" x14ac:dyDescent="0.25">
      <c r="A78" s="11" t="s">
        <v>91</v>
      </c>
      <c r="B78" s="11"/>
      <c r="C78" s="11"/>
      <c r="D78" s="12">
        <v>0</v>
      </c>
      <c r="E78" s="12">
        <v>0</v>
      </c>
      <c r="F78" s="1">
        <f t="shared" si="10"/>
        <v>0</v>
      </c>
      <c r="G78" s="12">
        <v>0</v>
      </c>
      <c r="H78" s="1">
        <v>0</v>
      </c>
      <c r="I78" s="1">
        <v>0</v>
      </c>
      <c r="J78" s="1">
        <v>0</v>
      </c>
      <c r="K78" s="1">
        <v>0</v>
      </c>
      <c r="M78" s="1">
        <v>0</v>
      </c>
      <c r="N78" s="1">
        <v>0</v>
      </c>
    </row>
    <row r="79" spans="1:18" ht="15" x14ac:dyDescent="0.25">
      <c r="A79" s="20" t="s">
        <v>92</v>
      </c>
      <c r="B79" s="20"/>
      <c r="C79" s="20"/>
      <c r="D79" s="16">
        <v>0</v>
      </c>
      <c r="E79" s="16">
        <v>0</v>
      </c>
      <c r="F79" s="21">
        <f>F71+F74+F77</f>
        <v>0</v>
      </c>
      <c r="G79" s="21">
        <f t="shared" ref="G79:R79" si="14">G71+G74+G77</f>
        <v>0</v>
      </c>
      <c r="H79" s="21">
        <f t="shared" si="14"/>
        <v>0</v>
      </c>
      <c r="I79" s="21">
        <f t="shared" si="14"/>
        <v>0</v>
      </c>
      <c r="J79" s="21">
        <f t="shared" si="14"/>
        <v>0</v>
      </c>
      <c r="K79" s="21">
        <f t="shared" si="14"/>
        <v>0</v>
      </c>
      <c r="L79" s="21"/>
      <c r="M79" s="21">
        <f t="shared" si="14"/>
        <v>0</v>
      </c>
      <c r="N79" s="21">
        <f t="shared" si="14"/>
        <v>0</v>
      </c>
      <c r="O79" s="21">
        <f t="shared" si="14"/>
        <v>0</v>
      </c>
      <c r="P79" s="21">
        <f t="shared" si="14"/>
        <v>0</v>
      </c>
      <c r="Q79" s="21">
        <f t="shared" si="14"/>
        <v>0</v>
      </c>
      <c r="R79" s="21">
        <f t="shared" si="14"/>
        <v>0</v>
      </c>
    </row>
    <row r="81" spans="1:18" ht="18.75" x14ac:dyDescent="0.25">
      <c r="A81" s="22" t="s">
        <v>93</v>
      </c>
      <c r="B81" s="23"/>
      <c r="C81" s="23"/>
      <c r="D81" s="16">
        <f>+D79+D68</f>
        <v>1989259851</v>
      </c>
      <c r="E81" s="16">
        <f>+E79+E68</f>
        <v>1989259851</v>
      </c>
      <c r="F81" s="24">
        <f>+F79+F68</f>
        <v>1425092994.4500003</v>
      </c>
      <c r="G81" s="24">
        <f>+G79+G68</f>
        <v>112266796.13999999</v>
      </c>
      <c r="H81" s="24">
        <f t="shared" ref="H81:R81" si="15">+H79+H68</f>
        <v>184163090.5</v>
      </c>
      <c r="I81" s="24">
        <f t="shared" si="15"/>
        <v>180059242.31999999</v>
      </c>
      <c r="J81" s="24">
        <f t="shared" si="15"/>
        <v>111880921.64</v>
      </c>
      <c r="K81" s="24">
        <f t="shared" si="15"/>
        <v>83631242.340000004</v>
      </c>
      <c r="L81" s="24">
        <f t="shared" si="15"/>
        <v>108379892.65000001</v>
      </c>
      <c r="M81" s="24">
        <f t="shared" si="15"/>
        <v>104474278.58000001</v>
      </c>
      <c r="N81" s="24">
        <f t="shared" si="15"/>
        <v>119073796.64</v>
      </c>
      <c r="O81" s="24">
        <f t="shared" si="15"/>
        <v>146365532.28</v>
      </c>
      <c r="P81" s="24">
        <f t="shared" si="15"/>
        <v>100650655.48</v>
      </c>
      <c r="Q81" s="24">
        <f t="shared" si="15"/>
        <v>174147545.88</v>
      </c>
      <c r="R81" s="24">
        <f t="shared" si="15"/>
        <v>0</v>
      </c>
    </row>
    <row r="82" spans="1:18" x14ac:dyDescent="0.25">
      <c r="A82" s="1" t="s">
        <v>94</v>
      </c>
    </row>
    <row r="83" spans="1:18" x14ac:dyDescent="0.25">
      <c r="A83" s="1" t="s">
        <v>109</v>
      </c>
      <c r="G83" s="1">
        <f>+G81-'[1]Detalle Ejecucion Presupuesto '!E192</f>
        <v>0</v>
      </c>
    </row>
    <row r="84" spans="1:18" x14ac:dyDescent="0.25">
      <c r="A84" s="1" t="s">
        <v>110</v>
      </c>
    </row>
    <row r="86" spans="1:18" ht="18" x14ac:dyDescent="0.25">
      <c r="A86" s="25" t="s">
        <v>95</v>
      </c>
      <c r="B86" s="25"/>
      <c r="C86" s="25"/>
    </row>
    <row r="87" spans="1:18" ht="18" x14ac:dyDescent="0.25">
      <c r="A87" s="26" t="s">
        <v>96</v>
      </c>
      <c r="B87" s="27"/>
      <c r="C87" s="27"/>
      <c r="D87" s="26"/>
      <c r="E87" s="26"/>
      <c r="F87" s="26"/>
      <c r="G87" s="26"/>
      <c r="H87" s="28"/>
    </row>
    <row r="88" spans="1:18" ht="18" x14ac:dyDescent="0.25">
      <c r="A88" s="26" t="s">
        <v>97</v>
      </c>
      <c r="B88" s="27"/>
      <c r="C88" s="27"/>
      <c r="D88" s="26"/>
      <c r="E88" s="26"/>
      <c r="F88" s="26"/>
      <c r="G88" s="26"/>
      <c r="H88" s="28"/>
    </row>
    <row r="89" spans="1:18" ht="15" customHeight="1" x14ac:dyDescent="0.25">
      <c r="A89" s="36" t="s">
        <v>98</v>
      </c>
      <c r="B89" s="36"/>
      <c r="C89" s="36"/>
      <c r="D89" s="36"/>
      <c r="E89" s="36"/>
      <c r="F89" s="36"/>
      <c r="G89" s="36"/>
      <c r="H89" s="28"/>
    </row>
    <row r="90" spans="1:18" ht="29.25" customHeight="1" x14ac:dyDescent="0.25">
      <c r="A90" s="36"/>
      <c r="B90" s="36"/>
      <c r="C90" s="36"/>
      <c r="D90" s="36"/>
      <c r="E90" s="36"/>
      <c r="F90" s="36"/>
      <c r="G90" s="36"/>
      <c r="H90" s="28"/>
    </row>
    <row r="91" spans="1:18" x14ac:dyDescent="0.25">
      <c r="A91" s="26" t="s">
        <v>99</v>
      </c>
      <c r="B91" s="26"/>
      <c r="C91" s="26"/>
      <c r="D91" s="26"/>
      <c r="E91" s="26"/>
      <c r="F91" s="26"/>
      <c r="G91" s="26"/>
      <c r="H91" s="28"/>
    </row>
    <row r="92" spans="1:18" x14ac:dyDescent="0.25">
      <c r="A92" s="26" t="s">
        <v>100</v>
      </c>
      <c r="B92" s="26"/>
      <c r="C92" s="26"/>
      <c r="D92" s="26"/>
      <c r="E92" s="26"/>
      <c r="F92" s="26"/>
      <c r="G92" s="26"/>
      <c r="H92" s="28"/>
    </row>
    <row r="93" spans="1:18" x14ac:dyDescent="0.25">
      <c r="A93" s="26" t="s">
        <v>101</v>
      </c>
      <c r="B93" s="26"/>
      <c r="C93" s="26"/>
      <c r="D93" s="29"/>
      <c r="E93" s="29"/>
      <c r="F93" s="26"/>
      <c r="G93" s="26"/>
      <c r="H93" s="28"/>
    </row>
    <row r="94" spans="1:18" x14ac:dyDescent="0.25">
      <c r="A94" s="26" t="s">
        <v>102</v>
      </c>
      <c r="B94" s="26"/>
      <c r="C94" s="26"/>
      <c r="D94" s="29"/>
      <c r="E94" s="29"/>
      <c r="F94" s="26"/>
      <c r="G94" s="26"/>
      <c r="H94" s="28"/>
    </row>
    <row r="95" spans="1:18" x14ac:dyDescent="0.25">
      <c r="J95" s="30"/>
    </row>
    <row r="96" spans="1:18" x14ac:dyDescent="0.25">
      <c r="J96" s="30"/>
    </row>
    <row r="97" spans="1:10" x14ac:dyDescent="0.25">
      <c r="J97" s="30"/>
    </row>
    <row r="98" spans="1:10" x14ac:dyDescent="0.25">
      <c r="J98" s="30"/>
    </row>
    <row r="99" spans="1:10" x14ac:dyDescent="0.25">
      <c r="J99" s="30"/>
    </row>
    <row r="100" spans="1:10" x14ac:dyDescent="0.25">
      <c r="J100" s="30"/>
    </row>
    <row r="101" spans="1:10" x14ac:dyDescent="0.25">
      <c r="J101" s="30"/>
    </row>
    <row r="102" spans="1:10" x14ac:dyDescent="0.25">
      <c r="A102" s="31" t="s">
        <v>103</v>
      </c>
      <c r="B102" s="32"/>
      <c r="C102" s="32"/>
      <c r="G102" s="31" t="s">
        <v>104</v>
      </c>
      <c r="H102" s="33"/>
      <c r="I102" s="33"/>
      <c r="J102" s="30"/>
    </row>
    <row r="103" spans="1:10" x14ac:dyDescent="0.25">
      <c r="A103" s="32" t="s">
        <v>105</v>
      </c>
      <c r="H103" s="1" t="s">
        <v>106</v>
      </c>
    </row>
    <row r="104" spans="1:10" x14ac:dyDescent="0.25">
      <c r="A104" s="32" t="s">
        <v>107</v>
      </c>
      <c r="H104" s="1" t="s">
        <v>108</v>
      </c>
    </row>
  </sheetData>
  <mergeCells count="1">
    <mergeCell ref="A89:G90"/>
  </mergeCells>
  <pageMargins left="0.23622047244094499" right="0.15748031496063" top="0.82677165354330695" bottom="0.59055118110236204" header="0.23622047244094499" footer="0.47244094488188998"/>
  <pageSetup scale="32" fitToHeight="2" orientation="landscape" r:id="rId1"/>
  <headerFooter>
    <oddHeader>&amp;L&amp;D&amp;CDEPARTAMENTO AEROPORTUARIO 
  Año 2024
Ejecución de Gastos y Aplicaciones Financieras
Valores en RD$&amp;R&amp;G</oddHeader>
    <oddFooter>&amp;R&amp;9Pág.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Presupuesto UAI</vt:lpstr>
      <vt:lpstr>'Ejecución Presupuesto UAI'!Títulos_a_imprimir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Hommy Castillo</dc:creator>
  <cp:lastModifiedBy>Hommy Castillo</cp:lastModifiedBy>
  <cp:lastPrinted>2024-12-10T14:21:10Z</cp:lastPrinted>
  <dcterms:created xsi:type="dcterms:W3CDTF">2024-09-23T15:04:42Z</dcterms:created>
  <dcterms:modified xsi:type="dcterms:W3CDTF">2024-12-10T14:21:13Z</dcterms:modified>
</cp:coreProperties>
</file>